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ccandpcc.sharepoint.com/sites/BusinessIntelligenceCCC/Shared Documents/Housing/Planning Monitoring/Data Outputs - Business/2024/Business Tables/Sharing versions/"/>
    </mc:Choice>
  </mc:AlternateContent>
  <xr:revisionPtr revIDLastSave="305" documentId="13_ncr:1_{67C36343-B636-4949-93B3-CB19872FBC91}" xr6:coauthVersionLast="47" xr6:coauthVersionMax="47" xr10:uidLastSave="{DB0AF7AE-36B7-475C-B44A-423C62B254D0}"/>
  <bookViews>
    <workbookView xWindow="1425" yWindow="1260" windowWidth="26115" windowHeight="13950" tabRatio="500" activeTab="1" xr2:uid="{00000000-000D-0000-FFFF-FFFF00000000}"/>
  </bookViews>
  <sheets>
    <sheet name="Tables" sheetId="5" r:id="rId1"/>
    <sheet name="Town Centre Us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5" i="5" l="1"/>
  <c r="Z55" i="5" s="1"/>
  <c r="Y55" i="5"/>
  <c r="W55" i="5" l="1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34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V56" i="5" l="1"/>
  <c r="U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C56" i="5"/>
  <c r="U26" i="5"/>
  <c r="Y26" i="5" s="1"/>
  <c r="V26" i="5"/>
  <c r="W26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X27" i="5"/>
  <c r="C27" i="5"/>
  <c r="D59" i="6"/>
  <c r="E59" i="6"/>
  <c r="F59" i="6"/>
  <c r="G59" i="6"/>
  <c r="H59" i="6"/>
  <c r="I59" i="6"/>
  <c r="J59" i="6"/>
  <c r="K59" i="6"/>
  <c r="L59" i="6"/>
  <c r="M59" i="6"/>
  <c r="N59" i="6"/>
  <c r="C59" i="6"/>
  <c r="D30" i="6"/>
  <c r="E30" i="6"/>
  <c r="F30" i="6"/>
  <c r="G30" i="6"/>
  <c r="H30" i="6"/>
  <c r="I30" i="6"/>
  <c r="J30" i="6"/>
  <c r="K30" i="6"/>
  <c r="L30" i="6"/>
  <c r="M30" i="6"/>
  <c r="N30" i="6"/>
  <c r="C30" i="6"/>
  <c r="U19" i="5" l="1"/>
  <c r="Y19" i="5" s="1"/>
  <c r="V25" i="5" l="1"/>
  <c r="U25" i="5"/>
  <c r="Y25" i="5" s="1"/>
  <c r="W25" i="5" l="1"/>
  <c r="U24" i="5" l="1"/>
  <c r="Y24" i="5" s="1"/>
  <c r="V24" i="5"/>
  <c r="V23" i="5"/>
  <c r="U23" i="5"/>
  <c r="Y23" i="5" s="1"/>
  <c r="U22" i="5"/>
  <c r="Y22" i="5" s="1"/>
  <c r="V22" i="5"/>
  <c r="V21" i="5"/>
  <c r="U21" i="5"/>
  <c r="Y21" i="5" s="1"/>
  <c r="V14" i="5"/>
  <c r="V15" i="5"/>
  <c r="V16" i="5"/>
  <c r="V17" i="5"/>
  <c r="V18" i="5"/>
  <c r="V19" i="5"/>
  <c r="V20" i="5"/>
  <c r="U18" i="5"/>
  <c r="Y18" i="5" s="1"/>
  <c r="U20" i="5"/>
  <c r="Y20" i="5" s="1"/>
  <c r="U14" i="5"/>
  <c r="U15" i="5"/>
  <c r="Y15" i="5" s="1"/>
  <c r="U16" i="5"/>
  <c r="Y16" i="5" s="1"/>
  <c r="U17" i="5"/>
  <c r="Y17" i="5" s="1"/>
  <c r="Y14" i="5" l="1"/>
  <c r="U27" i="5"/>
  <c r="Y27" i="5" s="1"/>
  <c r="V27" i="5"/>
  <c r="W14" i="5"/>
  <c r="W24" i="5"/>
  <c r="W19" i="5"/>
  <c r="W20" i="5"/>
  <c r="W18" i="5"/>
  <c r="W17" i="5"/>
  <c r="W15" i="5"/>
  <c r="W16" i="5"/>
  <c r="W22" i="5"/>
  <c r="W21" i="5"/>
  <c r="W23" i="5"/>
  <c r="W56" i="5" l="1"/>
  <c r="W27" i="5"/>
</calcChain>
</file>

<file path=xl/sharedStrings.xml><?xml version="1.0" encoding="utf-8"?>
<sst xmlns="http://schemas.openxmlformats.org/spreadsheetml/2006/main" count="191" uniqueCount="45">
  <si>
    <t>B1 (Unspecifed)</t>
  </si>
  <si>
    <t>B1a</t>
  </si>
  <si>
    <t>B1b</t>
  </si>
  <si>
    <t>B1c</t>
  </si>
  <si>
    <t>B2</t>
  </si>
  <si>
    <t>B8</t>
  </si>
  <si>
    <t>B1 - B8</t>
  </si>
  <si>
    <t>Gains</t>
  </si>
  <si>
    <t>Losses</t>
  </si>
  <si>
    <t>Net</t>
  </si>
  <si>
    <t>Additional employment floorspace on PDL (Gross)</t>
  </si>
  <si>
    <t>Percentage on PDL</t>
  </si>
  <si>
    <t>01/04/2002 - 31/03/2003</t>
  </si>
  <si>
    <t>01/04/2003 - 31/03/2004</t>
  </si>
  <si>
    <t>01/04/2004 - 31/03/2005</t>
  </si>
  <si>
    <t>01/04/2005 - 31/03/2006</t>
  </si>
  <si>
    <t>01/04/2006 - 31/03/2007</t>
  </si>
  <si>
    <t>01/04/2007 - 31/03/2008</t>
  </si>
  <si>
    <t>01/04/2008 - 31/03/2009</t>
  </si>
  <si>
    <t>01/04/2009 - 31/03/2010</t>
  </si>
  <si>
    <t>01/04/2010 - 31/03/2011</t>
  </si>
  <si>
    <t>01/04/2011 - 31/03/2012</t>
  </si>
  <si>
    <t>01/04/2012 - 31/03/2013</t>
  </si>
  <si>
    <t>01/04/2013 - 31/03/2014</t>
  </si>
  <si>
    <t>01/04/2014 - 31/03/2015</t>
  </si>
  <si>
    <t>01/04/2015 - 31/03/2016</t>
  </si>
  <si>
    <t>01/04/2016 - 31/03/2017</t>
  </si>
  <si>
    <t>01/04/2017 - 31/03/2018</t>
  </si>
  <si>
    <t>01/04/2018 - 31/03/2019</t>
  </si>
  <si>
    <t>01/04/2019 - 31/03/2020</t>
  </si>
  <si>
    <t>01/04/2020 - 31/03/2021</t>
  </si>
  <si>
    <t>01/04/2021 - 31/03/2022</t>
  </si>
  <si>
    <t>TOTAL</t>
  </si>
  <si>
    <t>D2</t>
  </si>
  <si>
    <t>AMOUNT OF COMPLETED FLOORSPACE IN TOWN CENTRE AREAS (SQ.M.)</t>
  </si>
  <si>
    <t>Huntingdonshire</t>
  </si>
  <si>
    <t>A1</t>
  </si>
  <si>
    <t>A2</t>
  </si>
  <si>
    <t>01/01/1999 - 31/03/2002</t>
  </si>
  <si>
    <t>Total</t>
  </si>
  <si>
    <t>AMOUNT OF COMPLETED FLOORSPACE IN LOCAL AUTHORITY AREA (SQ.M.)</t>
  </si>
  <si>
    <t>01/04/2022 - 31/03/2023</t>
  </si>
  <si>
    <t>HUNTINGDONSHIRE COMPLETIONS (2024 UPDATE) Sqm</t>
  </si>
  <si>
    <t>HUNTINGDONSHIRE COMPLETIONS (2024 UPDATE) Ha</t>
  </si>
  <si>
    <t>01/04/2023 - 31/03/2024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</si>
</sst>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"/>
  </numFmts>
  <fonts count="19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top"/>
    </xf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</cellStyleXfs>
  <cellXfs count="98">
    <xf numFmtId="0" fontId="0" fillId="0" borderId="0" xfId="0">
      <alignment vertical="top"/>
    </xf>
    <xf numFmtId="0" fontId="3" fillId="0" borderId="0" xfId="0" applyFont="1" applyAlignment="1"/>
    <xf numFmtId="0" fontId="2" fillId="4" borderId="1" xfId="7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top"/>
    </xf>
    <xf numFmtId="14" fontId="5" fillId="4" borderId="2" xfId="8" applyNumberFormat="1" applyFont="1" applyFill="1" applyBorder="1" applyAlignment="1">
      <alignment vertical="center"/>
    </xf>
    <xf numFmtId="0" fontId="5" fillId="4" borderId="2" xfId="7" applyFont="1" applyFill="1" applyBorder="1" applyAlignment="1">
      <alignment vertical="center" wrapText="1"/>
    </xf>
    <xf numFmtId="0" fontId="5" fillId="4" borderId="5" xfId="7" applyFont="1" applyFill="1" applyBorder="1" applyAlignment="1">
      <alignment vertical="center" wrapText="1"/>
    </xf>
    <xf numFmtId="0" fontId="5" fillId="5" borderId="6" xfId="3" applyFont="1" applyFill="1" applyBorder="1" applyAlignment="1">
      <alignment vertical="center"/>
    </xf>
    <xf numFmtId="2" fontId="5" fillId="5" borderId="7" xfId="6" applyNumberFormat="1" applyFont="1" applyFill="1" applyBorder="1" applyAlignment="1">
      <alignment horizontal="center" vertical="center" wrapText="1"/>
    </xf>
    <xf numFmtId="0" fontId="2" fillId="4" borderId="3" xfId="7" applyFont="1" applyFill="1" applyBorder="1" applyAlignment="1" applyProtection="1">
      <alignment horizontal="center" vertical="center" wrapText="1"/>
      <protection locked="0"/>
    </xf>
    <xf numFmtId="0" fontId="2" fillId="4" borderId="4" xfId="7" applyFont="1" applyFill="1" applyBorder="1" applyAlignment="1">
      <alignment horizontal="center" vertical="center" wrapText="1"/>
    </xf>
    <xf numFmtId="0" fontId="2" fillId="0" borderId="8" xfId="7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 wrapText="1"/>
    </xf>
    <xf numFmtId="1" fontId="3" fillId="0" borderId="8" xfId="0" applyNumberFormat="1" applyFont="1" applyBorder="1" applyAlignment="1"/>
    <xf numFmtId="1" fontId="3" fillId="0" borderId="0" xfId="0" applyNumberFormat="1" applyFont="1" applyAlignment="1"/>
    <xf numFmtId="1" fontId="5" fillId="0" borderId="0" xfId="6" applyNumberFormat="1" applyFont="1" applyAlignment="1">
      <alignment horizontal="center" vertical="center" wrapText="1"/>
    </xf>
    <xf numFmtId="3" fontId="2" fillId="0" borderId="3" xfId="6" applyNumberFormat="1" applyFont="1" applyBorder="1" applyAlignment="1">
      <alignment horizontal="center" vertical="center" wrapText="1"/>
    </xf>
    <xf numFmtId="3" fontId="2" fillId="0" borderId="1" xfId="6" applyNumberFormat="1" applyFont="1" applyBorder="1" applyAlignment="1">
      <alignment horizontal="center" vertical="center" wrapText="1"/>
    </xf>
    <xf numFmtId="3" fontId="2" fillId="0" borderId="4" xfId="6" applyNumberFormat="1" applyFont="1" applyBorder="1" applyAlignment="1">
      <alignment horizontal="center" vertical="center" wrapText="1"/>
    </xf>
    <xf numFmtId="3" fontId="5" fillId="5" borderId="7" xfId="6" applyNumberFormat="1" applyFont="1" applyFill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6" fillId="0" borderId="0" xfId="1"/>
    <xf numFmtId="0" fontId="4" fillId="0" borderId="0" xfId="1" applyFont="1"/>
    <xf numFmtId="0" fontId="2" fillId="0" borderId="0" xfId="1" applyFont="1"/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0" xfId="1" applyFont="1"/>
    <xf numFmtId="0" fontId="13" fillId="0" borderId="0" xfId="1" applyFont="1"/>
    <xf numFmtId="0" fontId="0" fillId="6" borderId="0" xfId="0" applyFill="1">
      <alignment vertical="top"/>
    </xf>
    <xf numFmtId="0" fontId="15" fillId="6" borderId="0" xfId="0" applyFont="1" applyFill="1">
      <alignment vertical="top"/>
    </xf>
    <xf numFmtId="3" fontId="2" fillId="6" borderId="3" xfId="6" applyNumberFormat="1" applyFont="1" applyFill="1" applyBorder="1" applyAlignment="1">
      <alignment horizontal="center" vertical="center" wrapText="1"/>
    </xf>
    <xf numFmtId="3" fontId="2" fillId="6" borderId="1" xfId="6" applyNumberFormat="1" applyFont="1" applyFill="1" applyBorder="1" applyAlignment="1">
      <alignment horizontal="center" vertical="center" wrapText="1"/>
    </xf>
    <xf numFmtId="3" fontId="2" fillId="6" borderId="4" xfId="6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10" fontId="15" fillId="0" borderId="4" xfId="0" applyNumberFormat="1" applyFont="1" applyBorder="1" applyAlignment="1">
      <alignment horizontal="center" vertical="center"/>
    </xf>
    <xf numFmtId="10" fontId="16" fillId="5" borderId="12" xfId="0" applyNumberFormat="1" applyFont="1" applyFill="1" applyBorder="1" applyAlignment="1">
      <alignment horizontal="center" vertical="center"/>
    </xf>
    <xf numFmtId="0" fontId="5" fillId="3" borderId="14" xfId="6" applyFont="1" applyFill="1" applyBorder="1" applyAlignment="1">
      <alignment vertical="center" wrapText="1"/>
    </xf>
    <xf numFmtId="3" fontId="5" fillId="3" borderId="11" xfId="1" applyNumberFormat="1" applyFont="1" applyFill="1" applyBorder="1" applyAlignment="1">
      <alignment horizontal="center"/>
    </xf>
    <xf numFmtId="14" fontId="5" fillId="2" borderId="15" xfId="8" applyNumberFormat="1" applyFont="1" applyFill="1" applyBorder="1" applyAlignment="1">
      <alignment vertical="center"/>
    </xf>
    <xf numFmtId="0" fontId="5" fillId="2" borderId="15" xfId="6" applyFont="1" applyFill="1" applyBorder="1" applyAlignment="1">
      <alignment vertical="center"/>
    </xf>
    <xf numFmtId="0" fontId="5" fillId="2" borderId="15" xfId="1" applyFont="1" applyFill="1" applyBorder="1" applyAlignment="1">
      <alignment vertical="center"/>
    </xf>
    <xf numFmtId="0" fontId="5" fillId="2" borderId="16" xfId="1" applyFont="1" applyFill="1" applyBorder="1" applyAlignment="1">
      <alignment vertical="center"/>
    </xf>
    <xf numFmtId="3" fontId="5" fillId="0" borderId="0" xfId="1" applyNumberFormat="1" applyFont="1"/>
    <xf numFmtId="3" fontId="2" fillId="0" borderId="4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center" vertical="center"/>
    </xf>
    <xf numFmtId="3" fontId="2" fillId="0" borderId="9" xfId="1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1" fontId="15" fillId="0" borderId="0" xfId="0" applyNumberFormat="1" applyFont="1" applyAlignment="1"/>
    <xf numFmtId="164" fontId="3" fillId="0" borderId="0" xfId="0" applyNumberFormat="1" applyFont="1" applyAlignment="1"/>
    <xf numFmtId="2" fontId="2" fillId="0" borderId="3" xfId="6" applyNumberFormat="1" applyFont="1" applyBorder="1" applyAlignment="1">
      <alignment horizontal="center" vertical="center" wrapText="1"/>
    </xf>
    <xf numFmtId="2" fontId="2" fillId="0" borderId="1" xfId="6" applyNumberFormat="1" applyFont="1" applyBorder="1" applyAlignment="1">
      <alignment horizontal="center" vertical="center" wrapText="1"/>
    </xf>
    <xf numFmtId="2" fontId="2" fillId="0" borderId="4" xfId="6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/>
    </xf>
    <xf numFmtId="4" fontId="2" fillId="0" borderId="4" xfId="6" applyNumberFormat="1" applyFont="1" applyBorder="1" applyAlignment="1">
      <alignment horizontal="center" vertical="center" wrapText="1"/>
    </xf>
    <xf numFmtId="2" fontId="17" fillId="0" borderId="3" xfId="6" applyNumberFormat="1" applyFont="1" applyBorder="1" applyAlignment="1">
      <alignment horizontal="center" vertical="center" wrapText="1"/>
    </xf>
    <xf numFmtId="2" fontId="17" fillId="0" borderId="1" xfId="6" applyNumberFormat="1" applyFont="1" applyBorder="1" applyAlignment="1">
      <alignment horizontal="center" vertical="center" wrapText="1"/>
    </xf>
    <xf numFmtId="3" fontId="17" fillId="0" borderId="15" xfId="1" applyNumberFormat="1" applyFont="1" applyBorder="1" applyAlignment="1">
      <alignment horizontal="center" vertical="center"/>
    </xf>
    <xf numFmtId="3" fontId="17" fillId="0" borderId="8" xfId="1" applyNumberFormat="1" applyFont="1" applyBorder="1" applyAlignment="1">
      <alignment horizontal="center" vertical="center"/>
    </xf>
    <xf numFmtId="3" fontId="2" fillId="0" borderId="26" xfId="1" applyNumberFormat="1" applyFont="1" applyBorder="1" applyAlignment="1">
      <alignment horizontal="center" vertical="center"/>
    </xf>
    <xf numFmtId="3" fontId="2" fillId="0" borderId="25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/>
    </xf>
    <xf numFmtId="3" fontId="17" fillId="0" borderId="4" xfId="1" applyNumberFormat="1" applyFont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center"/>
    </xf>
    <xf numFmtId="0" fontId="2" fillId="4" borderId="10" xfId="7" applyFont="1" applyFill="1" applyBorder="1" applyAlignment="1">
      <alignment horizontal="center" vertical="center" wrapText="1"/>
    </xf>
    <xf numFmtId="0" fontId="17" fillId="4" borderId="3" xfId="7" applyFont="1" applyFill="1" applyBorder="1" applyAlignment="1">
      <alignment horizontal="center" vertical="center" wrapText="1"/>
    </xf>
    <xf numFmtId="0" fontId="5" fillId="4" borderId="17" xfId="7" applyFont="1" applyFill="1" applyBorder="1" applyAlignment="1">
      <alignment horizontal="center" vertical="center" wrapText="1"/>
    </xf>
    <xf numFmtId="0" fontId="5" fillId="4" borderId="23" xfId="7" applyFont="1" applyFill="1" applyBorder="1" applyAlignment="1">
      <alignment horizontal="center" vertical="center" wrapText="1"/>
    </xf>
    <xf numFmtId="0" fontId="5" fillId="4" borderId="18" xfId="7" applyFont="1" applyFill="1" applyBorder="1" applyAlignment="1">
      <alignment horizontal="center" vertical="center" wrapText="1"/>
    </xf>
    <xf numFmtId="0" fontId="5" fillId="0" borderId="8" xfId="7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 wrapText="1"/>
    </xf>
    <xf numFmtId="0" fontId="4" fillId="5" borderId="14" xfId="4" applyFont="1" applyFill="1" applyBorder="1" applyAlignment="1">
      <alignment horizontal="center" vertical="center"/>
    </xf>
    <xf numFmtId="0" fontId="4" fillId="5" borderId="13" xfId="4" applyFont="1" applyFill="1" applyBorder="1" applyAlignment="1">
      <alignment horizontal="center" vertical="center"/>
    </xf>
    <xf numFmtId="0" fontId="4" fillId="4" borderId="19" xfId="7" applyFont="1" applyFill="1" applyBorder="1" applyAlignment="1">
      <alignment horizontal="center" vertical="center" wrapText="1"/>
    </xf>
    <xf numFmtId="0" fontId="4" fillId="4" borderId="22" xfId="7" applyFont="1" applyFill="1" applyBorder="1" applyAlignment="1">
      <alignment horizontal="center" vertical="center" wrapText="1"/>
    </xf>
    <xf numFmtId="0" fontId="4" fillId="5" borderId="19" xfId="4" applyFont="1" applyFill="1" applyBorder="1" applyAlignment="1">
      <alignment horizontal="center" vertical="center"/>
    </xf>
    <xf numFmtId="0" fontId="4" fillId="5" borderId="20" xfId="4" applyFont="1" applyFill="1" applyBorder="1" applyAlignment="1">
      <alignment horizontal="center" vertical="center"/>
    </xf>
    <xf numFmtId="0" fontId="4" fillId="5" borderId="21" xfId="4" applyFont="1" applyFill="1" applyBorder="1" applyAlignment="1">
      <alignment horizontal="center" vertical="center"/>
    </xf>
    <xf numFmtId="0" fontId="10" fillId="3" borderId="24" xfId="1" applyFont="1" applyFill="1" applyBorder="1" applyAlignment="1">
      <alignment vertical="center"/>
    </xf>
    <xf numFmtId="0" fontId="6" fillId="3" borderId="20" xfId="1" applyFill="1" applyBorder="1" applyAlignment="1">
      <alignment vertical="center"/>
    </xf>
    <xf numFmtId="0" fontId="6" fillId="3" borderId="21" xfId="1" applyFill="1" applyBorder="1" applyAlignment="1">
      <alignment vertical="center"/>
    </xf>
    <xf numFmtId="0" fontId="11" fillId="2" borderId="16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6" fillId="2" borderId="23" xfId="1" applyFill="1" applyBorder="1" applyAlignment="1">
      <alignment horizontal="center" vertical="center"/>
    </xf>
    <xf numFmtId="0" fontId="6" fillId="2" borderId="18" xfId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6" fillId="2" borderId="20" xfId="1" applyFill="1" applyBorder="1" applyAlignment="1">
      <alignment horizontal="center" vertical="center"/>
    </xf>
    <xf numFmtId="0" fontId="6" fillId="2" borderId="21" xfId="1" applyFill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3 2 2" xfId="3" xr:uid="{00000000-0005-0000-0000-000003000000}"/>
    <cellStyle name="Normal 7" xfId="4" xr:uid="{00000000-0005-0000-0000-000004000000}"/>
    <cellStyle name="Normal 8" xfId="5" xr:uid="{00000000-0005-0000-0000-000005000000}"/>
    <cellStyle name="Normal_2004 completions (all districts) for 2004 RAMR (run 04.08.04) 2 2" xfId="6" xr:uid="{00000000-0005-0000-0000-000006000000}"/>
    <cellStyle name="Normal_2004 completions (all districts) for 2004 RAMR (run 04.08.04) 3" xfId="7" xr:uid="{00000000-0005-0000-0000-000007000000}"/>
    <cellStyle name="Normal_Sheet1 2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"/>
  <sheetViews>
    <sheetView zoomScale="70" zoomScaleNormal="70" workbookViewId="0"/>
  </sheetViews>
  <sheetFormatPr defaultRowHeight="12.75" x14ac:dyDescent="0.2"/>
  <cols>
    <col min="1" max="1" width="20" customWidth="1"/>
    <col min="2" max="2" width="27.7109375" customWidth="1"/>
    <col min="3" max="9" width="13.28515625" customWidth="1"/>
    <col min="10" max="11" width="13.28515625" style="8" customWidth="1"/>
    <col min="12" max="25" width="13.28515625" customWidth="1"/>
    <col min="26" max="26" width="17.42578125" bestFit="1" customWidth="1"/>
  </cols>
  <sheetData>
    <row r="1" spans="1:26" s="35" customFormat="1" ht="13.5" thickBot="1" x14ac:dyDescent="0.25">
      <c r="J1" s="36"/>
      <c r="K1" s="36"/>
    </row>
    <row r="2" spans="1:26" s="1" customFormat="1" ht="24.75" customHeight="1" thickBot="1" x14ac:dyDescent="0.25">
      <c r="B2" s="84" t="s">
        <v>42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6"/>
    </row>
    <row r="3" spans="1:26" s="1" customFormat="1" ht="50.25" customHeight="1" x14ac:dyDescent="0.2">
      <c r="B3" s="82"/>
      <c r="C3" s="75" t="s">
        <v>0</v>
      </c>
      <c r="D3" s="76"/>
      <c r="E3" s="77"/>
      <c r="F3" s="75" t="s">
        <v>1</v>
      </c>
      <c r="G3" s="76"/>
      <c r="H3" s="77"/>
      <c r="I3" s="75" t="s">
        <v>2</v>
      </c>
      <c r="J3" s="76"/>
      <c r="K3" s="77"/>
      <c r="L3" s="75" t="s">
        <v>3</v>
      </c>
      <c r="M3" s="76"/>
      <c r="N3" s="77"/>
      <c r="O3" s="75" t="s">
        <v>4</v>
      </c>
      <c r="P3" s="76"/>
      <c r="Q3" s="77"/>
      <c r="R3" s="75" t="s">
        <v>5</v>
      </c>
      <c r="S3" s="76"/>
      <c r="T3" s="77"/>
      <c r="U3" s="75" t="s">
        <v>6</v>
      </c>
      <c r="V3" s="76"/>
      <c r="W3" s="77"/>
      <c r="X3" s="75"/>
      <c r="Y3" s="77"/>
    </row>
    <row r="4" spans="1:26" s="1" customFormat="1" ht="57" customHeight="1" x14ac:dyDescent="0.2">
      <c r="B4" s="83"/>
      <c r="C4" s="14" t="s">
        <v>7</v>
      </c>
      <c r="D4" s="2" t="s">
        <v>8</v>
      </c>
      <c r="E4" s="15" t="s">
        <v>9</v>
      </c>
      <c r="F4" s="14" t="s">
        <v>7</v>
      </c>
      <c r="G4" s="2" t="s">
        <v>8</v>
      </c>
      <c r="H4" s="15" t="s">
        <v>9</v>
      </c>
      <c r="I4" s="14" t="s">
        <v>7</v>
      </c>
      <c r="J4" s="2" t="s">
        <v>8</v>
      </c>
      <c r="K4" s="15" t="s">
        <v>9</v>
      </c>
      <c r="L4" s="14" t="s">
        <v>7</v>
      </c>
      <c r="M4" s="2" t="s">
        <v>8</v>
      </c>
      <c r="N4" s="15" t="s">
        <v>9</v>
      </c>
      <c r="O4" s="14" t="s">
        <v>7</v>
      </c>
      <c r="P4" s="2" t="s">
        <v>8</v>
      </c>
      <c r="Q4" s="15" t="s">
        <v>9</v>
      </c>
      <c r="R4" s="14" t="s">
        <v>7</v>
      </c>
      <c r="S4" s="2" t="s">
        <v>8</v>
      </c>
      <c r="T4" s="15" t="s">
        <v>9</v>
      </c>
      <c r="U4" s="14" t="s">
        <v>7</v>
      </c>
      <c r="V4" s="2" t="s">
        <v>8</v>
      </c>
      <c r="W4" s="15" t="s">
        <v>9</v>
      </c>
      <c r="X4" s="74" t="s">
        <v>10</v>
      </c>
      <c r="Y4" s="73" t="s">
        <v>11</v>
      </c>
    </row>
    <row r="5" spans="1:26" s="1" customFormat="1" ht="23.25" customHeight="1" x14ac:dyDescent="0.2">
      <c r="B5" s="9" t="s">
        <v>12</v>
      </c>
      <c r="C5" s="21">
        <v>0</v>
      </c>
      <c r="D5" s="22">
        <v>0</v>
      </c>
      <c r="E5" s="23">
        <f t="shared" ref="E5:E26" si="0">D5+C5</f>
        <v>0</v>
      </c>
      <c r="F5" s="21">
        <v>11214</v>
      </c>
      <c r="G5" s="22">
        <v>-120</v>
      </c>
      <c r="H5" s="23">
        <f t="shared" ref="H5:H26" si="1">G5+F5</f>
        <v>11094</v>
      </c>
      <c r="I5" s="21">
        <v>152</v>
      </c>
      <c r="J5" s="22">
        <v>0</v>
      </c>
      <c r="K5" s="23">
        <f t="shared" ref="K5:K26" si="2">J5+I5</f>
        <v>152</v>
      </c>
      <c r="L5" s="21">
        <v>2778</v>
      </c>
      <c r="M5" s="22">
        <v>-4083</v>
      </c>
      <c r="N5" s="23">
        <f t="shared" ref="N5:N26" si="3">M5+L5</f>
        <v>-1305</v>
      </c>
      <c r="O5" s="21">
        <v>2954</v>
      </c>
      <c r="P5" s="22">
        <v>-301</v>
      </c>
      <c r="Q5" s="23">
        <f t="shared" ref="Q5:Q26" si="4">P5+O5</f>
        <v>2653</v>
      </c>
      <c r="R5" s="21">
        <v>2980</v>
      </c>
      <c r="S5" s="22">
        <v>-310</v>
      </c>
      <c r="T5" s="23">
        <f t="shared" ref="T5:T26" si="5">S5+R5</f>
        <v>2670</v>
      </c>
      <c r="U5" s="21">
        <v>20078</v>
      </c>
      <c r="V5" s="22">
        <v>-4814</v>
      </c>
      <c r="W5" s="23">
        <v>15264</v>
      </c>
      <c r="X5" s="53">
        <v>16071</v>
      </c>
      <c r="Y5" s="41">
        <v>0.8004</v>
      </c>
    </row>
    <row r="6" spans="1:26" s="1" customFormat="1" ht="23.25" customHeight="1" x14ac:dyDescent="0.2">
      <c r="A6" s="3"/>
      <c r="B6" s="9" t="s">
        <v>13</v>
      </c>
      <c r="C6" s="21">
        <v>0</v>
      </c>
      <c r="D6" s="22">
        <v>0</v>
      </c>
      <c r="E6" s="23">
        <f t="shared" si="0"/>
        <v>0</v>
      </c>
      <c r="F6" s="21">
        <v>1978</v>
      </c>
      <c r="G6" s="22">
        <v>-2264</v>
      </c>
      <c r="H6" s="23">
        <f t="shared" si="1"/>
        <v>-286</v>
      </c>
      <c r="I6" s="21">
        <v>0</v>
      </c>
      <c r="J6" s="22">
        <v>0</v>
      </c>
      <c r="K6" s="23">
        <f t="shared" si="2"/>
        <v>0</v>
      </c>
      <c r="L6" s="21">
        <v>3615</v>
      </c>
      <c r="M6" s="22">
        <v>-2355</v>
      </c>
      <c r="N6" s="23">
        <f t="shared" si="3"/>
        <v>1260</v>
      </c>
      <c r="O6" s="21">
        <v>1626</v>
      </c>
      <c r="P6" s="22">
        <v>-6680</v>
      </c>
      <c r="Q6" s="23">
        <f t="shared" si="4"/>
        <v>-5054</v>
      </c>
      <c r="R6" s="21">
        <v>3851</v>
      </c>
      <c r="S6" s="22">
        <v>-3871</v>
      </c>
      <c r="T6" s="23">
        <f t="shared" si="5"/>
        <v>-20</v>
      </c>
      <c r="U6" s="21">
        <v>11070</v>
      </c>
      <c r="V6" s="22">
        <v>-15170</v>
      </c>
      <c r="W6" s="23">
        <v>-4100</v>
      </c>
      <c r="X6" s="53">
        <v>7674</v>
      </c>
      <c r="Y6" s="41">
        <v>0.69320000000000004</v>
      </c>
    </row>
    <row r="7" spans="1:26" s="1" customFormat="1" ht="23.25" customHeight="1" x14ac:dyDescent="0.2">
      <c r="B7" s="9" t="s">
        <v>14</v>
      </c>
      <c r="C7" s="21">
        <v>0</v>
      </c>
      <c r="D7" s="22">
        <v>-146</v>
      </c>
      <c r="E7" s="23">
        <f t="shared" si="0"/>
        <v>-146</v>
      </c>
      <c r="F7" s="21">
        <v>4345</v>
      </c>
      <c r="G7" s="22">
        <v>-3443</v>
      </c>
      <c r="H7" s="23">
        <f t="shared" si="1"/>
        <v>902</v>
      </c>
      <c r="I7" s="21">
        <v>2710</v>
      </c>
      <c r="J7" s="22">
        <v>0</v>
      </c>
      <c r="K7" s="23">
        <f t="shared" si="2"/>
        <v>2710</v>
      </c>
      <c r="L7" s="21">
        <v>6931</v>
      </c>
      <c r="M7" s="22">
        <v>-6743</v>
      </c>
      <c r="N7" s="23">
        <f t="shared" si="3"/>
        <v>188</v>
      </c>
      <c r="O7" s="21">
        <v>24117</v>
      </c>
      <c r="P7" s="22">
        <v>0</v>
      </c>
      <c r="Q7" s="23">
        <f t="shared" si="4"/>
        <v>24117</v>
      </c>
      <c r="R7" s="21">
        <v>2266</v>
      </c>
      <c r="S7" s="22">
        <v>-1301</v>
      </c>
      <c r="T7" s="23">
        <f t="shared" si="5"/>
        <v>965</v>
      </c>
      <c r="U7" s="21">
        <v>40369</v>
      </c>
      <c r="V7" s="22">
        <v>-11633</v>
      </c>
      <c r="W7" s="23">
        <v>28736</v>
      </c>
      <c r="X7" s="53">
        <v>32545</v>
      </c>
      <c r="Y7" s="41">
        <v>0.80620000000000003</v>
      </c>
    </row>
    <row r="8" spans="1:26" s="1" customFormat="1" ht="23.25" customHeight="1" x14ac:dyDescent="0.2">
      <c r="B8" s="9" t="s">
        <v>15</v>
      </c>
      <c r="C8" s="21">
        <v>0</v>
      </c>
      <c r="D8" s="22">
        <v>0</v>
      </c>
      <c r="E8" s="23">
        <f t="shared" si="0"/>
        <v>0</v>
      </c>
      <c r="F8" s="21">
        <v>12534</v>
      </c>
      <c r="G8" s="22">
        <v>-1129</v>
      </c>
      <c r="H8" s="23">
        <f t="shared" si="1"/>
        <v>11405</v>
      </c>
      <c r="I8" s="21">
        <v>2850</v>
      </c>
      <c r="J8" s="22">
        <v>0</v>
      </c>
      <c r="K8" s="23">
        <f t="shared" si="2"/>
        <v>2850</v>
      </c>
      <c r="L8" s="21">
        <v>3710</v>
      </c>
      <c r="M8" s="22">
        <v>-3323</v>
      </c>
      <c r="N8" s="23">
        <f t="shared" si="3"/>
        <v>387</v>
      </c>
      <c r="O8" s="21">
        <v>19503</v>
      </c>
      <c r="P8" s="22">
        <v>-4623</v>
      </c>
      <c r="Q8" s="23">
        <f t="shared" si="4"/>
        <v>14880</v>
      </c>
      <c r="R8" s="21">
        <v>3192</v>
      </c>
      <c r="S8" s="22">
        <v>-1324</v>
      </c>
      <c r="T8" s="23">
        <f t="shared" si="5"/>
        <v>1868</v>
      </c>
      <c r="U8" s="21">
        <v>41789</v>
      </c>
      <c r="V8" s="22">
        <v>-10399</v>
      </c>
      <c r="W8" s="23">
        <v>31390</v>
      </c>
      <c r="X8" s="53">
        <v>10230</v>
      </c>
      <c r="Y8" s="41">
        <v>0.24479999999999999</v>
      </c>
    </row>
    <row r="9" spans="1:26" s="1" customFormat="1" ht="23.25" customHeight="1" x14ac:dyDescent="0.2">
      <c r="B9" s="9" t="s">
        <v>16</v>
      </c>
      <c r="C9" s="21">
        <v>506</v>
      </c>
      <c r="D9" s="22">
        <v>0</v>
      </c>
      <c r="E9" s="23">
        <f t="shared" si="0"/>
        <v>506</v>
      </c>
      <c r="F9" s="21">
        <v>5905</v>
      </c>
      <c r="G9" s="22">
        <v>-1142</v>
      </c>
      <c r="H9" s="23">
        <f t="shared" si="1"/>
        <v>4763</v>
      </c>
      <c r="I9" s="21">
        <v>285</v>
      </c>
      <c r="J9" s="22">
        <v>0</v>
      </c>
      <c r="K9" s="23">
        <f t="shared" si="2"/>
        <v>285</v>
      </c>
      <c r="L9" s="21">
        <v>4894</v>
      </c>
      <c r="M9" s="22">
        <v>-1007</v>
      </c>
      <c r="N9" s="23">
        <f t="shared" si="3"/>
        <v>3887</v>
      </c>
      <c r="O9" s="21">
        <v>3141</v>
      </c>
      <c r="P9" s="22">
        <v>-4038</v>
      </c>
      <c r="Q9" s="23">
        <f t="shared" si="4"/>
        <v>-897</v>
      </c>
      <c r="R9" s="21">
        <v>11890</v>
      </c>
      <c r="S9" s="22">
        <v>-2155</v>
      </c>
      <c r="T9" s="23">
        <f t="shared" si="5"/>
        <v>9735</v>
      </c>
      <c r="U9" s="21">
        <v>26621</v>
      </c>
      <c r="V9" s="22">
        <v>-8342</v>
      </c>
      <c r="W9" s="23">
        <v>18279</v>
      </c>
      <c r="X9" s="53">
        <v>13112</v>
      </c>
      <c r="Y9" s="41">
        <v>0.49249999999999999</v>
      </c>
    </row>
    <row r="10" spans="1:26" s="1" customFormat="1" ht="23.25" customHeight="1" x14ac:dyDescent="0.2">
      <c r="B10" s="10" t="s">
        <v>17</v>
      </c>
      <c r="C10" s="21">
        <v>767</v>
      </c>
      <c r="D10" s="22">
        <v>0</v>
      </c>
      <c r="E10" s="23">
        <f t="shared" si="0"/>
        <v>767</v>
      </c>
      <c r="F10" s="21">
        <v>8592</v>
      </c>
      <c r="G10" s="22">
        <v>-3811</v>
      </c>
      <c r="H10" s="23">
        <f t="shared" si="1"/>
        <v>4781</v>
      </c>
      <c r="I10" s="21">
        <v>193</v>
      </c>
      <c r="J10" s="22">
        <v>0</v>
      </c>
      <c r="K10" s="23">
        <f t="shared" si="2"/>
        <v>193</v>
      </c>
      <c r="L10" s="21">
        <v>10908</v>
      </c>
      <c r="M10" s="22">
        <v>-5711</v>
      </c>
      <c r="N10" s="23">
        <f t="shared" si="3"/>
        <v>5197</v>
      </c>
      <c r="O10" s="21">
        <v>18121</v>
      </c>
      <c r="P10" s="22">
        <v>-29043</v>
      </c>
      <c r="Q10" s="23">
        <f t="shared" si="4"/>
        <v>-10922</v>
      </c>
      <c r="R10" s="21">
        <v>32721</v>
      </c>
      <c r="S10" s="22">
        <v>-4963</v>
      </c>
      <c r="T10" s="23">
        <f t="shared" si="5"/>
        <v>27758</v>
      </c>
      <c r="U10" s="21">
        <v>71302</v>
      </c>
      <c r="V10" s="22">
        <v>-43528</v>
      </c>
      <c r="W10" s="23">
        <v>27774</v>
      </c>
      <c r="X10" s="53">
        <v>15487</v>
      </c>
      <c r="Y10" s="41">
        <v>0.2172</v>
      </c>
    </row>
    <row r="11" spans="1:26" s="1" customFormat="1" ht="23.25" customHeight="1" x14ac:dyDescent="0.2">
      <c r="B11" s="10" t="s">
        <v>18</v>
      </c>
      <c r="C11" s="21">
        <v>640</v>
      </c>
      <c r="D11" s="22">
        <v>-87</v>
      </c>
      <c r="E11" s="23">
        <f t="shared" si="0"/>
        <v>553</v>
      </c>
      <c r="F11" s="21">
        <v>5159</v>
      </c>
      <c r="G11" s="22">
        <v>-5063</v>
      </c>
      <c r="H11" s="23">
        <f t="shared" si="1"/>
        <v>96</v>
      </c>
      <c r="I11" s="21">
        <v>0</v>
      </c>
      <c r="J11" s="22">
        <v>0</v>
      </c>
      <c r="K11" s="23">
        <f t="shared" si="2"/>
        <v>0</v>
      </c>
      <c r="L11" s="21">
        <v>2377</v>
      </c>
      <c r="M11" s="22">
        <v>-1752</v>
      </c>
      <c r="N11" s="23">
        <f t="shared" si="3"/>
        <v>625</v>
      </c>
      <c r="O11" s="21">
        <v>5799</v>
      </c>
      <c r="P11" s="22">
        <v>-320</v>
      </c>
      <c r="Q11" s="23">
        <f t="shared" si="4"/>
        <v>5479</v>
      </c>
      <c r="R11" s="21">
        <v>2527</v>
      </c>
      <c r="S11" s="22">
        <v>-1066</v>
      </c>
      <c r="T11" s="23">
        <f t="shared" si="5"/>
        <v>1461</v>
      </c>
      <c r="U11" s="21">
        <v>16502</v>
      </c>
      <c r="V11" s="22">
        <v>-8288</v>
      </c>
      <c r="W11" s="23">
        <v>8214</v>
      </c>
      <c r="X11" s="53">
        <v>11072</v>
      </c>
      <c r="Y11" s="41">
        <v>0.67090000000000005</v>
      </c>
    </row>
    <row r="12" spans="1:26" s="1" customFormat="1" ht="23.25" customHeight="1" x14ac:dyDescent="0.2">
      <c r="B12" s="10" t="s">
        <v>19</v>
      </c>
      <c r="C12" s="21">
        <v>6078</v>
      </c>
      <c r="D12" s="22">
        <v>-21</v>
      </c>
      <c r="E12" s="23">
        <f t="shared" si="0"/>
        <v>6057</v>
      </c>
      <c r="F12" s="21">
        <v>7229</v>
      </c>
      <c r="G12" s="22">
        <v>-903</v>
      </c>
      <c r="H12" s="23">
        <f t="shared" si="1"/>
        <v>6326</v>
      </c>
      <c r="I12" s="21">
        <v>0</v>
      </c>
      <c r="J12" s="22">
        <v>-4385</v>
      </c>
      <c r="K12" s="23">
        <f t="shared" si="2"/>
        <v>-4385</v>
      </c>
      <c r="L12" s="21">
        <v>2496</v>
      </c>
      <c r="M12" s="22">
        <v>-1554</v>
      </c>
      <c r="N12" s="23">
        <f t="shared" si="3"/>
        <v>942</v>
      </c>
      <c r="O12" s="21">
        <v>2158</v>
      </c>
      <c r="P12" s="22">
        <v>-5488</v>
      </c>
      <c r="Q12" s="23">
        <f t="shared" si="4"/>
        <v>-3330</v>
      </c>
      <c r="R12" s="21">
        <v>7249</v>
      </c>
      <c r="S12" s="22">
        <v>-622</v>
      </c>
      <c r="T12" s="23">
        <f t="shared" si="5"/>
        <v>6627</v>
      </c>
      <c r="U12" s="21">
        <v>25210</v>
      </c>
      <c r="V12" s="22">
        <v>-12973</v>
      </c>
      <c r="W12" s="23">
        <v>12237</v>
      </c>
      <c r="X12" s="53">
        <v>19758</v>
      </c>
      <c r="Y12" s="41">
        <v>0.78369999999999995</v>
      </c>
    </row>
    <row r="13" spans="1:26" s="1" customFormat="1" ht="23.25" customHeight="1" x14ac:dyDescent="0.2">
      <c r="B13" s="10" t="s">
        <v>20</v>
      </c>
      <c r="C13" s="37">
        <v>1606</v>
      </c>
      <c r="D13" s="38">
        <v>0</v>
      </c>
      <c r="E13" s="23">
        <f t="shared" si="0"/>
        <v>1606</v>
      </c>
      <c r="F13" s="37">
        <v>45212</v>
      </c>
      <c r="G13" s="38">
        <v>-21034</v>
      </c>
      <c r="H13" s="23">
        <f t="shared" si="1"/>
        <v>24178</v>
      </c>
      <c r="I13" s="37">
        <v>0</v>
      </c>
      <c r="J13" s="38">
        <v>0</v>
      </c>
      <c r="K13" s="23">
        <f t="shared" si="2"/>
        <v>0</v>
      </c>
      <c r="L13" s="37">
        <v>2129</v>
      </c>
      <c r="M13" s="38">
        <v>-2017</v>
      </c>
      <c r="N13" s="23">
        <f t="shared" si="3"/>
        <v>112</v>
      </c>
      <c r="O13" s="37">
        <v>10259</v>
      </c>
      <c r="P13" s="38">
        <v>-5486</v>
      </c>
      <c r="Q13" s="23">
        <f t="shared" si="4"/>
        <v>4773</v>
      </c>
      <c r="R13" s="37">
        <v>6159</v>
      </c>
      <c r="S13" s="38">
        <v>-8414</v>
      </c>
      <c r="T13" s="23">
        <f t="shared" si="5"/>
        <v>-2255</v>
      </c>
      <c r="U13" s="37">
        <v>65365</v>
      </c>
      <c r="V13" s="38">
        <v>-36951</v>
      </c>
      <c r="W13" s="39">
        <v>28414</v>
      </c>
      <c r="X13" s="53">
        <v>62283</v>
      </c>
      <c r="Y13" s="41">
        <v>0.95279999999999998</v>
      </c>
      <c r="Z13" s="40"/>
    </row>
    <row r="14" spans="1:26" s="1" customFormat="1" ht="23.25" customHeight="1" x14ac:dyDescent="0.2">
      <c r="A14" s="40"/>
      <c r="B14" s="10" t="s">
        <v>21</v>
      </c>
      <c r="C14" s="21">
        <v>3731</v>
      </c>
      <c r="D14" s="22">
        <v>0</v>
      </c>
      <c r="E14" s="23">
        <f t="shared" si="0"/>
        <v>3731</v>
      </c>
      <c r="F14" s="21">
        <v>871</v>
      </c>
      <c r="G14" s="22">
        <v>-1059</v>
      </c>
      <c r="H14" s="23">
        <f t="shared" si="1"/>
        <v>-188</v>
      </c>
      <c r="I14" s="21">
        <v>0</v>
      </c>
      <c r="J14" s="22">
        <v>0</v>
      </c>
      <c r="K14" s="23">
        <f t="shared" si="2"/>
        <v>0</v>
      </c>
      <c r="L14" s="21">
        <v>3949</v>
      </c>
      <c r="M14" s="22">
        <v>-2499</v>
      </c>
      <c r="N14" s="23">
        <f t="shared" si="3"/>
        <v>1450</v>
      </c>
      <c r="O14" s="21">
        <v>3239</v>
      </c>
      <c r="P14" s="22">
        <v>-13901</v>
      </c>
      <c r="Q14" s="23">
        <f t="shared" si="4"/>
        <v>-10662</v>
      </c>
      <c r="R14" s="21">
        <v>6779</v>
      </c>
      <c r="S14" s="22">
        <v>-1941</v>
      </c>
      <c r="T14" s="23">
        <f t="shared" si="5"/>
        <v>4838</v>
      </c>
      <c r="U14" s="21">
        <f t="shared" ref="U14:U21" si="6">C14+F14+I14+L14+O14+R14</f>
        <v>18569</v>
      </c>
      <c r="V14" s="22">
        <f t="shared" ref="V14:V21" si="7">D14+G14+J14+M14+P14+S14</f>
        <v>-19400</v>
      </c>
      <c r="W14" s="23">
        <f t="shared" ref="W14:W21" si="8">E14+H14+K14+N14+Q14+T14</f>
        <v>-831</v>
      </c>
      <c r="X14" s="53">
        <v>11517</v>
      </c>
      <c r="Y14" s="41">
        <f>X14/U14</f>
        <v>0.62022726048790999</v>
      </c>
      <c r="Z14" s="40"/>
    </row>
    <row r="15" spans="1:26" s="1" customFormat="1" ht="23.25" customHeight="1" x14ac:dyDescent="0.2">
      <c r="B15" s="10" t="s">
        <v>22</v>
      </c>
      <c r="C15" s="21">
        <v>422</v>
      </c>
      <c r="D15" s="22">
        <v>-84</v>
      </c>
      <c r="E15" s="23">
        <f t="shared" si="0"/>
        <v>338</v>
      </c>
      <c r="F15" s="21">
        <v>1419</v>
      </c>
      <c r="G15" s="22">
        <v>-1690</v>
      </c>
      <c r="H15" s="23">
        <f t="shared" si="1"/>
        <v>-271</v>
      </c>
      <c r="I15" s="21">
        <v>0</v>
      </c>
      <c r="J15" s="22">
        <v>0</v>
      </c>
      <c r="K15" s="23">
        <f t="shared" si="2"/>
        <v>0</v>
      </c>
      <c r="L15" s="21">
        <v>805</v>
      </c>
      <c r="M15" s="22">
        <v>-14563</v>
      </c>
      <c r="N15" s="23">
        <f t="shared" si="3"/>
        <v>-13758</v>
      </c>
      <c r="O15" s="21">
        <v>15122</v>
      </c>
      <c r="P15" s="22">
        <v>-15761</v>
      </c>
      <c r="Q15" s="23">
        <f t="shared" si="4"/>
        <v>-639</v>
      </c>
      <c r="R15" s="21">
        <v>13621</v>
      </c>
      <c r="S15" s="22">
        <v>-7436</v>
      </c>
      <c r="T15" s="23">
        <f t="shared" si="5"/>
        <v>6185</v>
      </c>
      <c r="U15" s="21">
        <f t="shared" si="6"/>
        <v>31389</v>
      </c>
      <c r="V15" s="22">
        <f t="shared" si="7"/>
        <v>-39534</v>
      </c>
      <c r="W15" s="23">
        <f t="shared" si="8"/>
        <v>-8145</v>
      </c>
      <c r="X15" s="53">
        <v>28974</v>
      </c>
      <c r="Y15" s="41">
        <f t="shared" ref="Y15:Y23" si="9">X15/U15</f>
        <v>0.9230622192487814</v>
      </c>
      <c r="Z15" s="40"/>
    </row>
    <row r="16" spans="1:26" s="1" customFormat="1" ht="23.25" customHeight="1" x14ac:dyDescent="0.2">
      <c r="B16" s="10" t="s">
        <v>23</v>
      </c>
      <c r="C16" s="21">
        <v>938</v>
      </c>
      <c r="D16" s="22">
        <v>-73</v>
      </c>
      <c r="E16" s="23">
        <f t="shared" si="0"/>
        <v>865</v>
      </c>
      <c r="F16" s="21">
        <v>2669</v>
      </c>
      <c r="G16" s="22">
        <v>-2922.989990234375</v>
      </c>
      <c r="H16" s="23">
        <f t="shared" si="1"/>
        <v>-253.989990234375</v>
      </c>
      <c r="I16" s="21">
        <v>0</v>
      </c>
      <c r="J16" s="22">
        <v>0</v>
      </c>
      <c r="K16" s="23">
        <f t="shared" si="2"/>
        <v>0</v>
      </c>
      <c r="L16" s="21">
        <v>3175</v>
      </c>
      <c r="M16" s="22">
        <v>-1990</v>
      </c>
      <c r="N16" s="23">
        <f t="shared" si="3"/>
        <v>1185</v>
      </c>
      <c r="O16" s="21">
        <v>4529</v>
      </c>
      <c r="P16" s="22">
        <v>-3028.7999877929688</v>
      </c>
      <c r="Q16" s="23">
        <f t="shared" si="4"/>
        <v>1500.2000122070313</v>
      </c>
      <c r="R16" s="21">
        <v>2279</v>
      </c>
      <c r="S16" s="22">
        <v>-10782</v>
      </c>
      <c r="T16" s="23">
        <f t="shared" si="5"/>
        <v>-8503</v>
      </c>
      <c r="U16" s="21">
        <f t="shared" si="6"/>
        <v>13590</v>
      </c>
      <c r="V16" s="22">
        <f t="shared" si="7"/>
        <v>-18796.789978027344</v>
      </c>
      <c r="W16" s="23">
        <f t="shared" si="8"/>
        <v>-5206.7899780273438</v>
      </c>
      <c r="X16" s="53">
        <v>9758</v>
      </c>
      <c r="Y16" s="41">
        <f t="shared" si="9"/>
        <v>0.71802796173657102</v>
      </c>
      <c r="Z16" s="40"/>
    </row>
    <row r="17" spans="2:26" s="4" customFormat="1" ht="23.25" customHeight="1" x14ac:dyDescent="0.2">
      <c r="B17" s="10" t="s">
        <v>24</v>
      </c>
      <c r="C17" s="21">
        <v>1803</v>
      </c>
      <c r="D17" s="22">
        <v>-639</v>
      </c>
      <c r="E17" s="23">
        <f t="shared" si="0"/>
        <v>1164</v>
      </c>
      <c r="F17" s="21">
        <v>2639</v>
      </c>
      <c r="G17" s="22">
        <v>-7675.3599853515634</v>
      </c>
      <c r="H17" s="23">
        <f t="shared" si="1"/>
        <v>-5036.3599853515634</v>
      </c>
      <c r="I17" s="21">
        <v>730</v>
      </c>
      <c r="J17" s="22">
        <v>0</v>
      </c>
      <c r="K17" s="23">
        <f t="shared" si="2"/>
        <v>730</v>
      </c>
      <c r="L17" s="21">
        <v>4805</v>
      </c>
      <c r="M17" s="22">
        <v>-6427</v>
      </c>
      <c r="N17" s="23">
        <f t="shared" si="3"/>
        <v>-1622</v>
      </c>
      <c r="O17" s="21">
        <v>2987</v>
      </c>
      <c r="P17" s="22">
        <v>-1974</v>
      </c>
      <c r="Q17" s="23">
        <f t="shared" si="4"/>
        <v>1013</v>
      </c>
      <c r="R17" s="21">
        <v>2751</v>
      </c>
      <c r="S17" s="22">
        <v>-1164.5299987792969</v>
      </c>
      <c r="T17" s="23">
        <f t="shared" si="5"/>
        <v>1586.4700012207031</v>
      </c>
      <c r="U17" s="21">
        <f t="shared" si="6"/>
        <v>15715</v>
      </c>
      <c r="V17" s="22">
        <f t="shared" si="7"/>
        <v>-17879.889984130859</v>
      </c>
      <c r="W17" s="23">
        <f t="shared" si="8"/>
        <v>-2164.8899841308603</v>
      </c>
      <c r="X17" s="53">
        <v>14615</v>
      </c>
      <c r="Y17" s="41">
        <f t="shared" si="9"/>
        <v>0.93000318167356033</v>
      </c>
      <c r="Z17" s="40"/>
    </row>
    <row r="18" spans="2:26" s="4" customFormat="1" ht="23.25" customHeight="1" x14ac:dyDescent="0.2">
      <c r="B18" s="10" t="s">
        <v>25</v>
      </c>
      <c r="C18" s="21">
        <v>134</v>
      </c>
      <c r="D18" s="22">
        <v>0</v>
      </c>
      <c r="E18" s="23">
        <f t="shared" si="0"/>
        <v>134</v>
      </c>
      <c r="F18" s="21">
        <v>2251</v>
      </c>
      <c r="G18" s="22">
        <v>-12502</v>
      </c>
      <c r="H18" s="23">
        <f t="shared" si="1"/>
        <v>-10251</v>
      </c>
      <c r="I18" s="21">
        <v>68</v>
      </c>
      <c r="J18" s="22">
        <v>0</v>
      </c>
      <c r="K18" s="23">
        <f t="shared" si="2"/>
        <v>68</v>
      </c>
      <c r="L18" s="21">
        <v>5164.3000030517578</v>
      </c>
      <c r="M18" s="22">
        <v>-9711.3000030517578</v>
      </c>
      <c r="N18" s="23">
        <f t="shared" si="3"/>
        <v>-4547</v>
      </c>
      <c r="O18" s="21">
        <v>9062</v>
      </c>
      <c r="P18" s="22">
        <v>-9347</v>
      </c>
      <c r="Q18" s="23">
        <f t="shared" si="4"/>
        <v>-285</v>
      </c>
      <c r="R18" s="21">
        <v>7980</v>
      </c>
      <c r="S18" s="22">
        <v>-7185</v>
      </c>
      <c r="T18" s="23">
        <f t="shared" si="5"/>
        <v>795</v>
      </c>
      <c r="U18" s="21">
        <f>C18+F18+I18+L18+O18+R18</f>
        <v>24659.300003051758</v>
      </c>
      <c r="V18" s="22">
        <f t="shared" si="7"/>
        <v>-38745.300003051758</v>
      </c>
      <c r="W18" s="23">
        <f t="shared" si="8"/>
        <v>-14086</v>
      </c>
      <c r="X18" s="53">
        <v>21322.3</v>
      </c>
      <c r="Y18" s="41">
        <f t="shared" si="9"/>
        <v>0.8646758017202929</v>
      </c>
      <c r="Z18" s="40"/>
    </row>
    <row r="19" spans="2:26" s="1" customFormat="1" ht="23.25" customHeight="1" x14ac:dyDescent="0.2">
      <c r="B19" s="10" t="s">
        <v>26</v>
      </c>
      <c r="C19" s="21">
        <v>0</v>
      </c>
      <c r="D19" s="22">
        <v>-957</v>
      </c>
      <c r="E19" s="23">
        <f t="shared" si="0"/>
        <v>-957</v>
      </c>
      <c r="F19" s="21">
        <v>3799.5</v>
      </c>
      <c r="G19" s="22">
        <v>-1383.9000015258789</v>
      </c>
      <c r="H19" s="23">
        <f t="shared" si="1"/>
        <v>2415.5999984741211</v>
      </c>
      <c r="I19" s="21">
        <v>1669</v>
      </c>
      <c r="J19" s="22">
        <v>0</v>
      </c>
      <c r="K19" s="23">
        <f t="shared" si="2"/>
        <v>1669</v>
      </c>
      <c r="L19" s="21">
        <v>2024</v>
      </c>
      <c r="M19" s="22">
        <v>-1831</v>
      </c>
      <c r="N19" s="23">
        <f t="shared" si="3"/>
        <v>193</v>
      </c>
      <c r="O19" s="21">
        <v>35962</v>
      </c>
      <c r="P19" s="22">
        <v>-8745.139984130863</v>
      </c>
      <c r="Q19" s="23">
        <f t="shared" si="4"/>
        <v>27216.860015869137</v>
      </c>
      <c r="R19" s="21">
        <v>4932</v>
      </c>
      <c r="S19" s="22">
        <v>-978</v>
      </c>
      <c r="T19" s="23">
        <f t="shared" si="5"/>
        <v>3954</v>
      </c>
      <c r="U19" s="21">
        <f>C19+F19+I19+L19+O19+R19</f>
        <v>48386.5</v>
      </c>
      <c r="V19" s="22">
        <f t="shared" si="7"/>
        <v>-13895.039985656742</v>
      </c>
      <c r="W19" s="23">
        <f t="shared" si="8"/>
        <v>34491.460014343262</v>
      </c>
      <c r="X19" s="53">
        <v>42744.5</v>
      </c>
      <c r="Y19" s="41">
        <f>X19/U19</f>
        <v>0.88339722856581893</v>
      </c>
      <c r="Z19" s="40"/>
    </row>
    <row r="20" spans="2:26" s="1" customFormat="1" ht="23.25" customHeight="1" x14ac:dyDescent="0.2">
      <c r="B20" s="11" t="s">
        <v>27</v>
      </c>
      <c r="C20" s="21">
        <v>371</v>
      </c>
      <c r="D20" s="22">
        <v>-761</v>
      </c>
      <c r="E20" s="23">
        <f t="shared" si="0"/>
        <v>-390</v>
      </c>
      <c r="F20" s="21">
        <v>4577.8999938964844</v>
      </c>
      <c r="G20" s="22">
        <v>-3236.4646949768062</v>
      </c>
      <c r="H20" s="23">
        <f t="shared" si="1"/>
        <v>1341.4352989196782</v>
      </c>
      <c r="I20" s="21">
        <v>4949</v>
      </c>
      <c r="J20" s="22">
        <v>0</v>
      </c>
      <c r="K20" s="23">
        <f t="shared" si="2"/>
        <v>4949</v>
      </c>
      <c r="L20" s="21">
        <v>6940.4146995544434</v>
      </c>
      <c r="M20" s="22">
        <v>-963</v>
      </c>
      <c r="N20" s="23">
        <f t="shared" si="3"/>
        <v>5977.4146995544434</v>
      </c>
      <c r="O20" s="21">
        <v>43917.445007324219</v>
      </c>
      <c r="P20" s="22">
        <v>-9446.7499847412109</v>
      </c>
      <c r="Q20" s="23">
        <f t="shared" si="4"/>
        <v>34470.695022583008</v>
      </c>
      <c r="R20" s="21">
        <v>27821.25</v>
      </c>
      <c r="S20" s="22">
        <v>-1208.195007324219</v>
      </c>
      <c r="T20" s="23">
        <f t="shared" si="5"/>
        <v>26613.054992675781</v>
      </c>
      <c r="U20" s="21">
        <f t="shared" si="6"/>
        <v>88577.009700775146</v>
      </c>
      <c r="V20" s="22">
        <f t="shared" si="7"/>
        <v>-15615.409687042236</v>
      </c>
      <c r="W20" s="23">
        <f t="shared" si="8"/>
        <v>72961.60001373291</v>
      </c>
      <c r="X20" s="53">
        <v>81195.009699999995</v>
      </c>
      <c r="Y20" s="41">
        <f t="shared" si="9"/>
        <v>0.91666009017788563</v>
      </c>
      <c r="Z20" s="40"/>
    </row>
    <row r="21" spans="2:26" s="5" customFormat="1" ht="23.25" customHeight="1" x14ac:dyDescent="0.2">
      <c r="B21" s="11" t="s">
        <v>28</v>
      </c>
      <c r="C21" s="21">
        <v>1710</v>
      </c>
      <c r="D21" s="22">
        <v>-167.22500610351599</v>
      </c>
      <c r="E21" s="23">
        <f t="shared" si="0"/>
        <v>1542.7749938964839</v>
      </c>
      <c r="F21" s="21">
        <v>2563.7000007629395</v>
      </c>
      <c r="G21" s="22">
        <v>-3257.349975585938</v>
      </c>
      <c r="H21" s="23">
        <f t="shared" si="1"/>
        <v>-693.6499748229985</v>
      </c>
      <c r="I21" s="21">
        <v>1090</v>
      </c>
      <c r="J21" s="22">
        <v>-4179.39990234375</v>
      </c>
      <c r="K21" s="23">
        <f t="shared" si="2"/>
        <v>-3089.39990234375</v>
      </c>
      <c r="L21" s="21">
        <v>3371</v>
      </c>
      <c r="M21" s="22">
        <v>-5330.3200073242188</v>
      </c>
      <c r="N21" s="23">
        <f t="shared" si="3"/>
        <v>-1959.3200073242188</v>
      </c>
      <c r="O21" s="21">
        <v>5213.0144996643066</v>
      </c>
      <c r="P21" s="22">
        <v>-4482.2250061035156</v>
      </c>
      <c r="Q21" s="23">
        <f t="shared" si="4"/>
        <v>730.78949356079102</v>
      </c>
      <c r="R21" s="21">
        <v>4458.720001220704</v>
      </c>
      <c r="S21" s="22">
        <v>-1356.8500003814697</v>
      </c>
      <c r="T21" s="23">
        <f t="shared" si="5"/>
        <v>3101.8700008392343</v>
      </c>
      <c r="U21" s="21">
        <f t="shared" si="6"/>
        <v>18406.434501647949</v>
      </c>
      <c r="V21" s="22">
        <f t="shared" si="7"/>
        <v>-18773.369897842407</v>
      </c>
      <c r="W21" s="23">
        <f t="shared" si="8"/>
        <v>-366.93539619445801</v>
      </c>
      <c r="X21" s="53">
        <v>15144.6</v>
      </c>
      <c r="Y21" s="41">
        <f t="shared" si="9"/>
        <v>0.82278835690008767</v>
      </c>
      <c r="Z21" s="40"/>
    </row>
    <row r="22" spans="2:26" s="5" customFormat="1" ht="23.25" customHeight="1" x14ac:dyDescent="0.2">
      <c r="B22" s="11" t="s">
        <v>29</v>
      </c>
      <c r="C22" s="21">
        <v>2943</v>
      </c>
      <c r="D22" s="22">
        <v>0</v>
      </c>
      <c r="E22" s="23">
        <f t="shared" si="0"/>
        <v>2943</v>
      </c>
      <c r="F22" s="21">
        <v>1511.4000015258789</v>
      </c>
      <c r="G22" s="22">
        <v>-2315.5999984741211</v>
      </c>
      <c r="H22" s="23">
        <f t="shared" si="1"/>
        <v>-804.19999694824219</v>
      </c>
      <c r="I22" s="21">
        <v>0</v>
      </c>
      <c r="J22" s="22">
        <v>0</v>
      </c>
      <c r="K22" s="23">
        <f t="shared" si="2"/>
        <v>0</v>
      </c>
      <c r="L22" s="21">
        <v>3451.5</v>
      </c>
      <c r="M22" s="22">
        <v>-30</v>
      </c>
      <c r="N22" s="23">
        <f t="shared" si="3"/>
        <v>3421.5</v>
      </c>
      <c r="O22" s="21">
        <v>5460.5</v>
      </c>
      <c r="P22" s="22">
        <v>-1018</v>
      </c>
      <c r="Q22" s="23">
        <f t="shared" si="4"/>
        <v>4442.5</v>
      </c>
      <c r="R22" s="21">
        <v>7666.6000061035156</v>
      </c>
      <c r="S22" s="22">
        <v>-980</v>
      </c>
      <c r="T22" s="23">
        <f t="shared" si="5"/>
        <v>6686.6000061035156</v>
      </c>
      <c r="U22" s="21">
        <f t="shared" ref="U22:W23" si="10">C22+F22+I22+L22+O22+R22</f>
        <v>21033.000007629395</v>
      </c>
      <c r="V22" s="22">
        <f t="shared" si="10"/>
        <v>-4343.5999984741211</v>
      </c>
      <c r="W22" s="23">
        <f t="shared" si="10"/>
        <v>16689.400009155273</v>
      </c>
      <c r="X22" s="53">
        <v>9331</v>
      </c>
      <c r="Y22" s="41">
        <f t="shared" si="9"/>
        <v>0.44363619058695025</v>
      </c>
      <c r="Z22" s="40"/>
    </row>
    <row r="23" spans="2:26" s="5" customFormat="1" ht="23.25" customHeight="1" x14ac:dyDescent="0.2">
      <c r="B23" s="11" t="s">
        <v>30</v>
      </c>
      <c r="C23" s="21">
        <v>331</v>
      </c>
      <c r="D23" s="22">
        <v>-10771</v>
      </c>
      <c r="E23" s="23">
        <f t="shared" si="0"/>
        <v>-10440</v>
      </c>
      <c r="F23" s="21">
        <v>4475.5</v>
      </c>
      <c r="G23" s="22">
        <v>-2929.9499969482422</v>
      </c>
      <c r="H23" s="23">
        <f t="shared" si="1"/>
        <v>1545.5500030517578</v>
      </c>
      <c r="I23" s="21">
        <v>0</v>
      </c>
      <c r="J23" s="22">
        <v>-355</v>
      </c>
      <c r="K23" s="23">
        <f t="shared" si="2"/>
        <v>-355</v>
      </c>
      <c r="L23" s="21">
        <v>2067</v>
      </c>
      <c r="M23" s="22">
        <v>-880</v>
      </c>
      <c r="N23" s="23">
        <f t="shared" si="3"/>
        <v>1187</v>
      </c>
      <c r="O23" s="21">
        <v>10091</v>
      </c>
      <c r="P23" s="22">
        <v>-623</v>
      </c>
      <c r="Q23" s="23">
        <f t="shared" si="4"/>
        <v>9468</v>
      </c>
      <c r="R23" s="21">
        <v>4325.5998992919922</v>
      </c>
      <c r="S23" s="22">
        <v>-10133.89990234375</v>
      </c>
      <c r="T23" s="23">
        <f t="shared" si="5"/>
        <v>-5808.3000030517578</v>
      </c>
      <c r="U23" s="21">
        <f t="shared" si="10"/>
        <v>21290.099899291992</v>
      </c>
      <c r="V23" s="22">
        <f>D23+G23+J23+M23+P23+S23</f>
        <v>-25692.849899291992</v>
      </c>
      <c r="W23" s="23">
        <f t="shared" si="10"/>
        <v>-4402.75</v>
      </c>
      <c r="X23" s="53">
        <v>13286.1</v>
      </c>
      <c r="Y23" s="41">
        <f t="shared" si="9"/>
        <v>0.6240506180265426</v>
      </c>
    </row>
    <row r="24" spans="2:26" s="5" customFormat="1" ht="23.25" customHeight="1" x14ac:dyDescent="0.2">
      <c r="B24" s="11" t="s">
        <v>31</v>
      </c>
      <c r="C24" s="21">
        <v>418</v>
      </c>
      <c r="D24" s="22">
        <v>-125</v>
      </c>
      <c r="E24" s="23">
        <f t="shared" si="0"/>
        <v>293</v>
      </c>
      <c r="F24" s="21">
        <v>1244.6000003814697</v>
      </c>
      <c r="G24" s="22">
        <v>-2212.5</v>
      </c>
      <c r="H24" s="23">
        <f t="shared" si="1"/>
        <v>-967.89999961853027</v>
      </c>
      <c r="I24" s="21">
        <v>0</v>
      </c>
      <c r="J24" s="22">
        <v>-18960</v>
      </c>
      <c r="K24" s="23">
        <f t="shared" si="2"/>
        <v>-18960</v>
      </c>
      <c r="L24" s="21">
        <v>2547.75</v>
      </c>
      <c r="M24" s="22">
        <v>-1663.6599960323631</v>
      </c>
      <c r="N24" s="23">
        <f t="shared" si="3"/>
        <v>884.0900039676369</v>
      </c>
      <c r="O24" s="21">
        <v>8601.75</v>
      </c>
      <c r="P24" s="22">
        <v>-1779.36000061</v>
      </c>
      <c r="Q24" s="23">
        <f t="shared" si="4"/>
        <v>6822.3899993899995</v>
      </c>
      <c r="R24" s="21">
        <v>16182.25</v>
      </c>
      <c r="S24" s="22">
        <v>-4969.3600006100005</v>
      </c>
      <c r="T24" s="23">
        <f t="shared" si="5"/>
        <v>11212.88999939</v>
      </c>
      <c r="U24" s="21">
        <f t="shared" ref="U24" si="11">C24+F24+I24+L24+O24+R24</f>
        <v>28994.35000038147</v>
      </c>
      <c r="V24" s="22">
        <f>D24+G24+J24+M24+P24+S24</f>
        <v>-29709.879997252363</v>
      </c>
      <c r="W24" s="23">
        <f t="shared" ref="W24" si="12">E24+H24+K24+N24+Q24+T24</f>
        <v>-715.52999687089323</v>
      </c>
      <c r="X24" s="53">
        <v>18705.849999999999</v>
      </c>
      <c r="Y24" s="41">
        <f t="shared" ref="Y24" si="13">X24/U24</f>
        <v>0.64515500432856376</v>
      </c>
    </row>
    <row r="25" spans="2:26" s="5" customFormat="1" ht="23.25" customHeight="1" x14ac:dyDescent="0.2">
      <c r="B25" s="11" t="s">
        <v>41</v>
      </c>
      <c r="C25" s="21">
        <v>3242.19995117188</v>
      </c>
      <c r="D25" s="22">
        <v>-5174.7001953125</v>
      </c>
      <c r="E25" s="23">
        <f t="shared" si="0"/>
        <v>-1932.50024414062</v>
      </c>
      <c r="F25" s="21">
        <v>1612</v>
      </c>
      <c r="G25" s="22">
        <v>-2747.7999992370605</v>
      </c>
      <c r="H25" s="23">
        <f t="shared" si="1"/>
        <v>-1135.7999992370605</v>
      </c>
      <c r="I25" s="21">
        <v>0</v>
      </c>
      <c r="J25" s="22">
        <v>0</v>
      </c>
      <c r="K25" s="23">
        <f t="shared" si="2"/>
        <v>0</v>
      </c>
      <c r="L25" s="21">
        <v>7264.0999908447266</v>
      </c>
      <c r="M25" s="22">
        <v>-4194.7001953125</v>
      </c>
      <c r="N25" s="23">
        <f t="shared" si="3"/>
        <v>3069.3997955322266</v>
      </c>
      <c r="O25" s="21">
        <v>9956.1999511718805</v>
      </c>
      <c r="P25" s="22">
        <v>-4903.7001953125</v>
      </c>
      <c r="Q25" s="23">
        <f t="shared" si="4"/>
        <v>5052.4997558593805</v>
      </c>
      <c r="R25" s="21">
        <v>16827.959953308113</v>
      </c>
      <c r="S25" s="22">
        <v>-7830.1202087424999</v>
      </c>
      <c r="T25" s="23">
        <f t="shared" si="5"/>
        <v>8997.8397445656119</v>
      </c>
      <c r="U25" s="21">
        <f t="shared" ref="U25" si="14">C25+F25+I25+L25+O25+R25</f>
        <v>38902.459846496597</v>
      </c>
      <c r="V25" s="22">
        <f>D25+G25+J25+M25+P25+S25</f>
        <v>-24851.020793917061</v>
      </c>
      <c r="W25" s="23">
        <f t="shared" ref="W25" si="15">E25+H25+K25+N25+Q25+T25</f>
        <v>14051.439052579539</v>
      </c>
      <c r="X25" s="53">
        <v>33615.86</v>
      </c>
      <c r="Y25" s="41">
        <f t="shared" ref="Y25:Y26" si="16">X25/U25</f>
        <v>0.86410628357803743</v>
      </c>
    </row>
    <row r="26" spans="2:26" ht="23.25" customHeight="1" thickBot="1" x14ac:dyDescent="0.25">
      <c r="B26" s="11" t="s">
        <v>44</v>
      </c>
      <c r="C26" s="59">
        <v>0</v>
      </c>
      <c r="D26" s="60">
        <v>-84.61000061</v>
      </c>
      <c r="E26" s="23">
        <f t="shared" si="0"/>
        <v>-84.61000061</v>
      </c>
      <c r="F26" s="59">
        <v>436</v>
      </c>
      <c r="G26" s="60">
        <v>-1538</v>
      </c>
      <c r="H26" s="23">
        <f t="shared" si="1"/>
        <v>-1102</v>
      </c>
      <c r="I26" s="59">
        <v>0</v>
      </c>
      <c r="J26" s="60">
        <v>0</v>
      </c>
      <c r="K26" s="23">
        <f t="shared" si="2"/>
        <v>0</v>
      </c>
      <c r="L26" s="59">
        <v>2815.2459716799999</v>
      </c>
      <c r="M26" s="60">
        <v>-297.29998778999999</v>
      </c>
      <c r="N26" s="23">
        <f t="shared" si="3"/>
        <v>2517.9459838899998</v>
      </c>
      <c r="O26" s="59">
        <v>9731.7880134543448</v>
      </c>
      <c r="P26" s="60">
        <v>-1766</v>
      </c>
      <c r="Q26" s="23">
        <f t="shared" si="4"/>
        <v>7965.7880134543448</v>
      </c>
      <c r="R26" s="59">
        <v>2985.1459960900002</v>
      </c>
      <c r="S26" s="60">
        <v>-892</v>
      </c>
      <c r="T26" s="23">
        <f t="shared" si="5"/>
        <v>2093.1459960900002</v>
      </c>
      <c r="U26" s="59">
        <f t="shared" ref="U26" si="17">C26+F26+I26+L26+O26+R26</f>
        <v>15968.179981224344</v>
      </c>
      <c r="V26" s="60">
        <f>D26+G26+J26+M26+P26+S26</f>
        <v>-4577.9099883999997</v>
      </c>
      <c r="W26" s="61">
        <f t="shared" ref="W26" si="18">E26+H26+K26+N26+Q26+T26</f>
        <v>11390.269992824346</v>
      </c>
      <c r="X26" s="62">
        <v>14834.179981224344</v>
      </c>
      <c r="Y26" s="41">
        <f t="shared" si="16"/>
        <v>0.92898376638205626</v>
      </c>
    </row>
    <row r="27" spans="2:26" s="6" customFormat="1" ht="13.5" thickBot="1" x14ac:dyDescent="0.25">
      <c r="B27" s="12" t="s">
        <v>32</v>
      </c>
      <c r="C27" s="24">
        <f>SUM(C5:C26)</f>
        <v>25640.199951171879</v>
      </c>
      <c r="D27" s="24">
        <f t="shared" ref="D27:X27" si="19">SUM(D5:D26)</f>
        <v>-19090.535202026014</v>
      </c>
      <c r="E27" s="24">
        <f t="shared" si="19"/>
        <v>6549.6647491458652</v>
      </c>
      <c r="F27" s="24">
        <f t="shared" si="19"/>
        <v>132237.59999656677</v>
      </c>
      <c r="G27" s="24">
        <f t="shared" si="19"/>
        <v>-84379.914642333984</v>
      </c>
      <c r="H27" s="24">
        <f t="shared" si="19"/>
        <v>47857.685354232788</v>
      </c>
      <c r="I27" s="24">
        <f t="shared" si="19"/>
        <v>14696</v>
      </c>
      <c r="J27" s="24">
        <f t="shared" si="19"/>
        <v>-27879.39990234375</v>
      </c>
      <c r="K27" s="24">
        <f t="shared" si="19"/>
        <v>-13183.39990234375</v>
      </c>
      <c r="L27" s="24">
        <f t="shared" si="19"/>
        <v>88217.310665130921</v>
      </c>
      <c r="M27" s="24">
        <f t="shared" si="19"/>
        <v>-78925.280189510842</v>
      </c>
      <c r="N27" s="24">
        <f t="shared" si="19"/>
        <v>9292.0304756200876</v>
      </c>
      <c r="O27" s="24">
        <f t="shared" si="19"/>
        <v>251550.69747161475</v>
      </c>
      <c r="P27" s="24">
        <f t="shared" si="19"/>
        <v>-132754.97515869106</v>
      </c>
      <c r="Q27" s="24">
        <f t="shared" si="19"/>
        <v>118795.7223129237</v>
      </c>
      <c r="R27" s="24">
        <f t="shared" si="19"/>
        <v>191444.52585601431</v>
      </c>
      <c r="S27" s="24">
        <f t="shared" si="19"/>
        <v>-80882.955118181242</v>
      </c>
      <c r="T27" s="24">
        <f t="shared" si="19"/>
        <v>110561.57073783308</v>
      </c>
      <c r="U27" s="24">
        <f t="shared" si="19"/>
        <v>703786.33394049865</v>
      </c>
      <c r="V27" s="24">
        <f t="shared" si="19"/>
        <v>-423913.06021308689</v>
      </c>
      <c r="W27" s="24">
        <f t="shared" si="19"/>
        <v>279873.27372741175</v>
      </c>
      <c r="X27" s="24">
        <f t="shared" si="19"/>
        <v>503275.39968122425</v>
      </c>
      <c r="Y27" s="42">
        <f>X27/U27</f>
        <v>0.71509686308255804</v>
      </c>
    </row>
    <row r="28" spans="2:26" s="6" customFormat="1" x14ac:dyDescent="0.2">
      <c r="B28" s="5"/>
      <c r="C28" s="5"/>
      <c r="D28" s="5"/>
      <c r="E28" s="5"/>
      <c r="F28" s="5"/>
      <c r="G28" s="5"/>
      <c r="J28" s="7"/>
      <c r="K28" s="7"/>
    </row>
    <row r="29" spans="2:26" x14ac:dyDescent="0.2">
      <c r="B29" s="5"/>
      <c r="C29" s="5"/>
      <c r="D29" s="5"/>
      <c r="E29" s="5"/>
      <c r="F29" s="5"/>
      <c r="G29" s="5"/>
      <c r="H29" s="6"/>
      <c r="I29" s="6"/>
      <c r="J29" s="7"/>
      <c r="K29" s="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2:26" s="1" customFormat="1" ht="24.75" customHeight="1" thickBot="1" x14ac:dyDescent="0.25">
      <c r="B30"/>
      <c r="C30"/>
      <c r="D30"/>
      <c r="E30"/>
      <c r="F30"/>
      <c r="G30"/>
      <c r="H30"/>
      <c r="I30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2:26" s="1" customFormat="1" ht="50.25" customHeight="1" thickBot="1" x14ac:dyDescent="0.25">
      <c r="B31" s="80" t="s">
        <v>43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16"/>
      <c r="Y31" s="17"/>
    </row>
    <row r="32" spans="2:26" s="1" customFormat="1" ht="57" customHeight="1" x14ac:dyDescent="0.2">
      <c r="B32" s="82"/>
      <c r="C32" s="75" t="s">
        <v>0</v>
      </c>
      <c r="D32" s="76"/>
      <c r="E32" s="77"/>
      <c r="F32" s="75" t="s">
        <v>1</v>
      </c>
      <c r="G32" s="76"/>
      <c r="H32" s="77"/>
      <c r="I32" s="75" t="s">
        <v>2</v>
      </c>
      <c r="J32" s="76"/>
      <c r="K32" s="77"/>
      <c r="L32" s="75" t="s">
        <v>3</v>
      </c>
      <c r="M32" s="76"/>
      <c r="N32" s="77"/>
      <c r="O32" s="75" t="s">
        <v>4</v>
      </c>
      <c r="P32" s="76"/>
      <c r="Q32" s="77"/>
      <c r="R32" s="75" t="s">
        <v>5</v>
      </c>
      <c r="S32" s="76"/>
      <c r="T32" s="77"/>
      <c r="U32" s="75" t="s">
        <v>6</v>
      </c>
      <c r="V32" s="76"/>
      <c r="W32" s="77"/>
      <c r="X32" s="78"/>
      <c r="Y32" s="79"/>
    </row>
    <row r="33" spans="1:26" s="1" customFormat="1" ht="23.25" customHeight="1" x14ac:dyDescent="0.2">
      <c r="B33" s="83"/>
      <c r="C33" s="14" t="s">
        <v>7</v>
      </c>
      <c r="D33" s="2" t="s">
        <v>8</v>
      </c>
      <c r="E33" s="15" t="s">
        <v>9</v>
      </c>
      <c r="F33" s="14" t="s">
        <v>7</v>
      </c>
      <c r="G33" s="2" t="s">
        <v>8</v>
      </c>
      <c r="H33" s="15" t="s">
        <v>9</v>
      </c>
      <c r="I33" s="14" t="s">
        <v>7</v>
      </c>
      <c r="J33" s="2" t="s">
        <v>8</v>
      </c>
      <c r="K33" s="15" t="s">
        <v>9</v>
      </c>
      <c r="L33" s="14" t="s">
        <v>7</v>
      </c>
      <c r="M33" s="2" t="s">
        <v>8</v>
      </c>
      <c r="N33" s="15" t="s">
        <v>9</v>
      </c>
      <c r="O33" s="14" t="s">
        <v>7</v>
      </c>
      <c r="P33" s="2" t="s">
        <v>8</v>
      </c>
      <c r="Q33" s="15" t="s">
        <v>9</v>
      </c>
      <c r="R33" s="14" t="s">
        <v>7</v>
      </c>
      <c r="S33" s="2" t="s">
        <v>8</v>
      </c>
      <c r="T33" s="15" t="s">
        <v>9</v>
      </c>
      <c r="U33" s="14" t="s">
        <v>7</v>
      </c>
      <c r="V33" s="2" t="s">
        <v>8</v>
      </c>
      <c r="W33" s="15" t="s">
        <v>9</v>
      </c>
      <c r="X33" s="16"/>
      <c r="Y33" s="17"/>
    </row>
    <row r="34" spans="1:26" s="1" customFormat="1" ht="23.25" customHeight="1" x14ac:dyDescent="0.2">
      <c r="A34" s="3"/>
      <c r="B34" s="9" t="s">
        <v>12</v>
      </c>
      <c r="C34" s="59">
        <v>0</v>
      </c>
      <c r="D34" s="60">
        <v>0</v>
      </c>
      <c r="E34" s="63">
        <f t="shared" ref="E34:E55" si="20">D34+C34</f>
        <v>0</v>
      </c>
      <c r="F34" s="59">
        <v>2.2799999999999998</v>
      </c>
      <c r="G34" s="60">
        <v>-0.01</v>
      </c>
      <c r="H34" s="63">
        <f t="shared" ref="H34:H55" si="21">G34+F34</f>
        <v>2.27</v>
      </c>
      <c r="I34" s="59">
        <v>7.0000000000000007E-2</v>
      </c>
      <c r="J34" s="60">
        <v>0</v>
      </c>
      <c r="K34" s="63">
        <f t="shared" ref="K34:K55" si="22">J34+I34</f>
        <v>7.0000000000000007E-2</v>
      </c>
      <c r="L34" s="59">
        <v>0.51</v>
      </c>
      <c r="M34" s="60">
        <v>-1.06</v>
      </c>
      <c r="N34" s="63">
        <f t="shared" ref="N34:N55" si="23">M34+L34</f>
        <v>-0.55000000000000004</v>
      </c>
      <c r="O34" s="59">
        <v>0.62</v>
      </c>
      <c r="P34" s="60">
        <v>-1.35</v>
      </c>
      <c r="Q34" s="63">
        <f t="shared" ref="Q34:Q55" si="24">P34+O34</f>
        <v>-0.73000000000000009</v>
      </c>
      <c r="R34" s="59">
        <v>0.66</v>
      </c>
      <c r="S34" s="60">
        <v>-0.44</v>
      </c>
      <c r="T34" s="63">
        <f t="shared" ref="T34:T55" si="25">S34+R34</f>
        <v>0.22000000000000003</v>
      </c>
      <c r="U34" s="59">
        <v>4.1500000000000004</v>
      </c>
      <c r="V34" s="60">
        <v>-2.86</v>
      </c>
      <c r="W34" s="63">
        <f t="shared" ref="W34:W55" si="26">V34+U34</f>
        <v>1.2900000000000005</v>
      </c>
      <c r="X34" s="18"/>
      <c r="Y34" s="19"/>
    </row>
    <row r="35" spans="1:26" s="1" customFormat="1" ht="23.25" customHeight="1" x14ac:dyDescent="0.2">
      <c r="B35" s="9" t="s">
        <v>13</v>
      </c>
      <c r="C35" s="59">
        <v>0</v>
      </c>
      <c r="D35" s="60">
        <v>0</v>
      </c>
      <c r="E35" s="63">
        <f t="shared" si="20"/>
        <v>0</v>
      </c>
      <c r="F35" s="59">
        <v>0.69</v>
      </c>
      <c r="G35" s="60">
        <v>-0.42</v>
      </c>
      <c r="H35" s="63">
        <f t="shared" si="21"/>
        <v>0.26999999999999996</v>
      </c>
      <c r="I35" s="59">
        <v>0</v>
      </c>
      <c r="J35" s="60">
        <v>0</v>
      </c>
      <c r="K35" s="63">
        <f t="shared" si="22"/>
        <v>0</v>
      </c>
      <c r="L35" s="59">
        <v>0.69</v>
      </c>
      <c r="M35" s="60">
        <v>-0.42</v>
      </c>
      <c r="N35" s="63">
        <f t="shared" si="23"/>
        <v>0.26999999999999996</v>
      </c>
      <c r="O35" s="59">
        <v>0</v>
      </c>
      <c r="P35" s="60">
        <v>-1.84</v>
      </c>
      <c r="Q35" s="63">
        <f t="shared" si="24"/>
        <v>-1.84</v>
      </c>
      <c r="R35" s="59">
        <v>1.1100000000000001</v>
      </c>
      <c r="S35" s="60">
        <v>-1.1399999999999999</v>
      </c>
      <c r="T35" s="63">
        <f t="shared" si="25"/>
        <v>-2.9999999999999805E-2</v>
      </c>
      <c r="U35" s="59">
        <v>2.4900000000000002</v>
      </c>
      <c r="V35" s="60">
        <v>-3.82</v>
      </c>
      <c r="W35" s="63">
        <f t="shared" si="26"/>
        <v>-1.3299999999999996</v>
      </c>
      <c r="X35" s="18"/>
      <c r="Y35" s="19"/>
    </row>
    <row r="36" spans="1:26" s="1" customFormat="1" ht="23.25" customHeight="1" x14ac:dyDescent="0.2">
      <c r="B36" s="9" t="s">
        <v>14</v>
      </c>
      <c r="C36" s="59">
        <v>0</v>
      </c>
      <c r="D36" s="60">
        <v>-2.02</v>
      </c>
      <c r="E36" s="63">
        <f t="shared" si="20"/>
        <v>-2.02</v>
      </c>
      <c r="F36" s="59">
        <v>0.6</v>
      </c>
      <c r="G36" s="60">
        <v>-0.7</v>
      </c>
      <c r="H36" s="63">
        <f t="shared" si="21"/>
        <v>-9.9999999999999978E-2</v>
      </c>
      <c r="I36" s="59">
        <v>0.43</v>
      </c>
      <c r="J36" s="60">
        <v>0</v>
      </c>
      <c r="K36" s="63">
        <f t="shared" si="22"/>
        <v>0.43</v>
      </c>
      <c r="L36" s="59">
        <v>1.35</v>
      </c>
      <c r="M36" s="60">
        <v>-2.13</v>
      </c>
      <c r="N36" s="63">
        <f t="shared" si="23"/>
        <v>-0.7799999999999998</v>
      </c>
      <c r="O36" s="59">
        <v>12.42</v>
      </c>
      <c r="P36" s="60">
        <v>0</v>
      </c>
      <c r="Q36" s="63">
        <f t="shared" si="24"/>
        <v>12.42</v>
      </c>
      <c r="R36" s="59">
        <v>0.62</v>
      </c>
      <c r="S36" s="60">
        <v>-0.7</v>
      </c>
      <c r="T36" s="63">
        <f t="shared" si="25"/>
        <v>-7.999999999999996E-2</v>
      </c>
      <c r="U36" s="59">
        <v>15.42</v>
      </c>
      <c r="V36" s="60">
        <v>-5.55</v>
      </c>
      <c r="W36" s="63">
        <f t="shared" si="26"/>
        <v>9.870000000000001</v>
      </c>
      <c r="X36" s="18"/>
      <c r="Y36" s="19"/>
    </row>
    <row r="37" spans="1:26" s="1" customFormat="1" ht="23.25" customHeight="1" x14ac:dyDescent="0.2">
      <c r="B37" s="9" t="s">
        <v>15</v>
      </c>
      <c r="C37" s="59">
        <v>0</v>
      </c>
      <c r="D37" s="60">
        <v>0</v>
      </c>
      <c r="E37" s="63">
        <f t="shared" si="20"/>
        <v>0</v>
      </c>
      <c r="F37" s="59">
        <v>3.92</v>
      </c>
      <c r="G37" s="60">
        <v>-0.31</v>
      </c>
      <c r="H37" s="63">
        <f t="shared" si="21"/>
        <v>3.61</v>
      </c>
      <c r="I37" s="59">
        <v>1.23</v>
      </c>
      <c r="J37" s="60">
        <v>0</v>
      </c>
      <c r="K37" s="63">
        <f t="shared" si="22"/>
        <v>1.23</v>
      </c>
      <c r="L37" s="59">
        <v>1.1200000000000001</v>
      </c>
      <c r="M37" s="60">
        <v>-1.25</v>
      </c>
      <c r="N37" s="63">
        <f t="shared" si="23"/>
        <v>-0.12999999999999989</v>
      </c>
      <c r="O37" s="59">
        <v>4.5599999999999996</v>
      </c>
      <c r="P37" s="60">
        <v>-5.07</v>
      </c>
      <c r="Q37" s="63">
        <f t="shared" si="24"/>
        <v>-0.51000000000000068</v>
      </c>
      <c r="R37" s="59">
        <v>1.56</v>
      </c>
      <c r="S37" s="60">
        <v>-0.64</v>
      </c>
      <c r="T37" s="63">
        <f t="shared" si="25"/>
        <v>0.92</v>
      </c>
      <c r="U37" s="59">
        <v>12.39</v>
      </c>
      <c r="V37" s="60">
        <v>-7.26</v>
      </c>
      <c r="W37" s="63">
        <f t="shared" si="26"/>
        <v>5.1300000000000008</v>
      </c>
      <c r="X37" s="18"/>
      <c r="Y37" s="19"/>
    </row>
    <row r="38" spans="1:26" s="1" customFormat="1" ht="23.25" customHeight="1" x14ac:dyDescent="0.2">
      <c r="B38" s="9" t="s">
        <v>16</v>
      </c>
      <c r="C38" s="59">
        <v>0.1</v>
      </c>
      <c r="D38" s="60">
        <v>0</v>
      </c>
      <c r="E38" s="63">
        <f t="shared" si="20"/>
        <v>0.1</v>
      </c>
      <c r="F38" s="59">
        <v>0.74</v>
      </c>
      <c r="G38" s="60">
        <v>-0.72</v>
      </c>
      <c r="H38" s="63">
        <f t="shared" si="21"/>
        <v>2.0000000000000018E-2</v>
      </c>
      <c r="I38" s="59">
        <v>0</v>
      </c>
      <c r="J38" s="60">
        <v>0</v>
      </c>
      <c r="K38" s="63">
        <f t="shared" si="22"/>
        <v>0</v>
      </c>
      <c r="L38" s="59">
        <v>1.1499999999999999</v>
      </c>
      <c r="M38" s="60">
        <v>-0.3</v>
      </c>
      <c r="N38" s="63">
        <f t="shared" si="23"/>
        <v>0.84999999999999987</v>
      </c>
      <c r="O38" s="59">
        <v>0.71</v>
      </c>
      <c r="P38" s="60">
        <v>-0.89</v>
      </c>
      <c r="Q38" s="63">
        <f t="shared" si="24"/>
        <v>-0.18000000000000005</v>
      </c>
      <c r="R38" s="59">
        <v>2.96</v>
      </c>
      <c r="S38" s="60">
        <v>-0.67</v>
      </c>
      <c r="T38" s="63">
        <f t="shared" si="25"/>
        <v>2.29</v>
      </c>
      <c r="U38" s="59">
        <v>5.66</v>
      </c>
      <c r="V38" s="60">
        <v>-2.57</v>
      </c>
      <c r="W38" s="63">
        <f t="shared" si="26"/>
        <v>3.0900000000000003</v>
      </c>
      <c r="X38" s="18"/>
      <c r="Y38" s="19"/>
    </row>
    <row r="39" spans="1:26" s="1" customFormat="1" ht="23.25" customHeight="1" x14ac:dyDescent="0.2">
      <c r="B39" s="10" t="s">
        <v>17</v>
      </c>
      <c r="C39" s="59">
        <v>0.3</v>
      </c>
      <c r="D39" s="60">
        <v>0</v>
      </c>
      <c r="E39" s="63">
        <f t="shared" si="20"/>
        <v>0.3</v>
      </c>
      <c r="F39" s="59">
        <v>4.1500000000000004</v>
      </c>
      <c r="G39" s="60">
        <v>-0.63</v>
      </c>
      <c r="H39" s="63">
        <f t="shared" si="21"/>
        <v>3.5200000000000005</v>
      </c>
      <c r="I39" s="59">
        <v>0.01</v>
      </c>
      <c r="J39" s="60">
        <v>0</v>
      </c>
      <c r="K39" s="63">
        <f t="shared" si="22"/>
        <v>0.01</v>
      </c>
      <c r="L39" s="59">
        <v>2.69</v>
      </c>
      <c r="M39" s="60">
        <v>-1.6</v>
      </c>
      <c r="N39" s="63">
        <f t="shared" si="23"/>
        <v>1.0899999999999999</v>
      </c>
      <c r="O39" s="59">
        <v>6.92</v>
      </c>
      <c r="P39" s="60">
        <v>-12.61</v>
      </c>
      <c r="Q39" s="63">
        <f t="shared" si="24"/>
        <v>-5.6899999999999995</v>
      </c>
      <c r="R39" s="59">
        <v>9.15</v>
      </c>
      <c r="S39" s="60">
        <v>-2.46</v>
      </c>
      <c r="T39" s="63">
        <f t="shared" si="25"/>
        <v>6.69</v>
      </c>
      <c r="U39" s="59">
        <v>23.23</v>
      </c>
      <c r="V39" s="60">
        <v>-17.3</v>
      </c>
      <c r="W39" s="63">
        <f t="shared" si="26"/>
        <v>5.93</v>
      </c>
      <c r="X39" s="18"/>
      <c r="Y39" s="19"/>
    </row>
    <row r="40" spans="1:26" s="1" customFormat="1" ht="23.25" customHeight="1" x14ac:dyDescent="0.2">
      <c r="B40" s="10" t="s">
        <v>18</v>
      </c>
      <c r="C40" s="59">
        <v>0.44</v>
      </c>
      <c r="D40" s="60">
        <v>-0.02</v>
      </c>
      <c r="E40" s="63">
        <f t="shared" si="20"/>
        <v>0.42</v>
      </c>
      <c r="F40" s="59">
        <v>1.1100000000000001</v>
      </c>
      <c r="G40" s="60">
        <v>-1.47</v>
      </c>
      <c r="H40" s="63">
        <f t="shared" si="21"/>
        <v>-0.35999999999999988</v>
      </c>
      <c r="I40" s="59">
        <v>0</v>
      </c>
      <c r="J40" s="60">
        <v>0</v>
      </c>
      <c r="K40" s="63">
        <f t="shared" si="22"/>
        <v>0</v>
      </c>
      <c r="L40" s="59">
        <v>1.4</v>
      </c>
      <c r="M40" s="60">
        <v>-0.56999999999999995</v>
      </c>
      <c r="N40" s="63">
        <f t="shared" si="23"/>
        <v>0.83</v>
      </c>
      <c r="O40" s="59">
        <v>3.26</v>
      </c>
      <c r="P40" s="60">
        <v>-0.74</v>
      </c>
      <c r="Q40" s="63">
        <f t="shared" si="24"/>
        <v>2.5199999999999996</v>
      </c>
      <c r="R40" s="59">
        <v>10.88</v>
      </c>
      <c r="S40" s="60">
        <v>-0.5</v>
      </c>
      <c r="T40" s="63">
        <f t="shared" si="25"/>
        <v>10.38</v>
      </c>
      <c r="U40" s="59">
        <v>17.09</v>
      </c>
      <c r="V40" s="60">
        <v>-3.3</v>
      </c>
      <c r="W40" s="63">
        <f t="shared" si="26"/>
        <v>13.79</v>
      </c>
      <c r="X40" s="18"/>
      <c r="Y40" s="19"/>
    </row>
    <row r="41" spans="1:26" s="1" customFormat="1" ht="23.25" customHeight="1" x14ac:dyDescent="0.2">
      <c r="B41" s="10" t="s">
        <v>19</v>
      </c>
      <c r="C41" s="59">
        <v>4.55</v>
      </c>
      <c r="D41" s="60">
        <v>-7.0000000000000007E-2</v>
      </c>
      <c r="E41" s="63">
        <f t="shared" si="20"/>
        <v>4.4799999999999995</v>
      </c>
      <c r="F41" s="59">
        <v>2.75</v>
      </c>
      <c r="G41" s="60">
        <v>-0.66</v>
      </c>
      <c r="H41" s="63">
        <f t="shared" si="21"/>
        <v>2.09</v>
      </c>
      <c r="I41" s="59">
        <v>0</v>
      </c>
      <c r="J41" s="60">
        <v>-4.28</v>
      </c>
      <c r="K41" s="63">
        <f t="shared" si="22"/>
        <v>-4.28</v>
      </c>
      <c r="L41" s="59">
        <v>0.64</v>
      </c>
      <c r="M41" s="60">
        <v>-0.22</v>
      </c>
      <c r="N41" s="63">
        <f t="shared" si="23"/>
        <v>0.42000000000000004</v>
      </c>
      <c r="O41" s="59">
        <v>0.96</v>
      </c>
      <c r="P41" s="60">
        <v>-2.5299999999999998</v>
      </c>
      <c r="Q41" s="63">
        <f t="shared" si="24"/>
        <v>-1.5699999999999998</v>
      </c>
      <c r="R41" s="59">
        <v>2.02</v>
      </c>
      <c r="S41" s="60">
        <v>-0.78</v>
      </c>
      <c r="T41" s="63">
        <f t="shared" si="25"/>
        <v>1.24</v>
      </c>
      <c r="U41" s="59">
        <v>10.91</v>
      </c>
      <c r="V41" s="60">
        <v>-8.5299999999999994</v>
      </c>
      <c r="W41" s="63">
        <f t="shared" si="26"/>
        <v>2.3800000000000008</v>
      </c>
      <c r="X41" s="18"/>
      <c r="Y41" s="19"/>
    </row>
    <row r="42" spans="1:26" s="1" customFormat="1" ht="23.25" customHeight="1" x14ac:dyDescent="0.2">
      <c r="B42" s="10" t="s">
        <v>20</v>
      </c>
      <c r="C42" s="59">
        <v>1.05</v>
      </c>
      <c r="D42" s="60">
        <v>0</v>
      </c>
      <c r="E42" s="63">
        <f t="shared" si="20"/>
        <v>1.05</v>
      </c>
      <c r="F42" s="59">
        <v>5.58</v>
      </c>
      <c r="G42" s="60">
        <v>-71.650000000000006</v>
      </c>
      <c r="H42" s="63">
        <f t="shared" si="21"/>
        <v>-66.070000000000007</v>
      </c>
      <c r="I42" s="59">
        <v>0</v>
      </c>
      <c r="J42" s="60">
        <v>0</v>
      </c>
      <c r="K42" s="63">
        <f t="shared" si="22"/>
        <v>0</v>
      </c>
      <c r="L42" s="59">
        <v>0.56000000000000005</v>
      </c>
      <c r="M42" s="60">
        <v>-0.33</v>
      </c>
      <c r="N42" s="63">
        <f t="shared" si="23"/>
        <v>0.23000000000000004</v>
      </c>
      <c r="O42" s="59">
        <v>4.9800000000000004</v>
      </c>
      <c r="P42" s="60">
        <v>-6.17</v>
      </c>
      <c r="Q42" s="63">
        <f t="shared" si="24"/>
        <v>-1.1899999999999995</v>
      </c>
      <c r="R42" s="59">
        <v>1.85</v>
      </c>
      <c r="S42" s="60">
        <v>-2.4700000000000002</v>
      </c>
      <c r="T42" s="63">
        <f t="shared" si="25"/>
        <v>-0.62000000000000011</v>
      </c>
      <c r="U42" s="59">
        <v>14.02</v>
      </c>
      <c r="V42" s="60">
        <v>-80.62</v>
      </c>
      <c r="W42" s="63">
        <f t="shared" si="26"/>
        <v>-66.600000000000009</v>
      </c>
      <c r="X42" s="18"/>
      <c r="Y42" s="19"/>
    </row>
    <row r="43" spans="1:26" s="1" customFormat="1" ht="23.25" customHeight="1" x14ac:dyDescent="0.2">
      <c r="B43" s="10" t="s">
        <v>21</v>
      </c>
      <c r="C43" s="59">
        <v>1.37546503543854</v>
      </c>
      <c r="D43" s="60">
        <v>0</v>
      </c>
      <c r="E43" s="63">
        <f t="shared" si="20"/>
        <v>1.37546503543854</v>
      </c>
      <c r="F43" s="59">
        <v>1.5866785403341066</v>
      </c>
      <c r="G43" s="60">
        <v>-0.5041368789970877</v>
      </c>
      <c r="H43" s="63">
        <f t="shared" si="21"/>
        <v>1.0825416613370189</v>
      </c>
      <c r="I43" s="59">
        <v>0</v>
      </c>
      <c r="J43" s="60">
        <v>0</v>
      </c>
      <c r="K43" s="63">
        <f t="shared" si="22"/>
        <v>0</v>
      </c>
      <c r="L43" s="64">
        <v>1.0510668167844412</v>
      </c>
      <c r="M43" s="65">
        <v>-0.38078573904931512</v>
      </c>
      <c r="N43" s="63">
        <f t="shared" si="23"/>
        <v>0.67028107773512613</v>
      </c>
      <c r="O43" s="64">
        <v>0.62712094932794571</v>
      </c>
      <c r="P43" s="65">
        <v>-2.5450712218880649</v>
      </c>
      <c r="Q43" s="63">
        <f t="shared" si="24"/>
        <v>-1.9179502725601192</v>
      </c>
      <c r="R43" s="59">
        <v>1.0056382716284133</v>
      </c>
      <c r="S43" s="60">
        <v>-0.20113170798867919</v>
      </c>
      <c r="T43" s="63">
        <f t="shared" si="25"/>
        <v>0.80450656363973416</v>
      </c>
      <c r="U43" s="59">
        <v>5.6459696300000006</v>
      </c>
      <c r="V43" s="60">
        <v>-3.6311255479231468</v>
      </c>
      <c r="W43" s="63">
        <f t="shared" si="26"/>
        <v>2.0148440820768538</v>
      </c>
      <c r="X43" s="18"/>
      <c r="Y43" s="19"/>
    </row>
    <row r="44" spans="1:26" s="1" customFormat="1" ht="23.25" customHeight="1" x14ac:dyDescent="0.2">
      <c r="B44" s="10" t="s">
        <v>22</v>
      </c>
      <c r="C44" s="59">
        <v>9.8499998450279194E-2</v>
      </c>
      <c r="D44" s="60">
        <v>-1.8768999725580202E-2</v>
      </c>
      <c r="E44" s="63">
        <f t="shared" si="20"/>
        <v>7.9730998724698993E-2</v>
      </c>
      <c r="F44" s="59">
        <v>0.65689017251133919</v>
      </c>
      <c r="G44" s="60">
        <v>-0.40722030438482781</v>
      </c>
      <c r="H44" s="63">
        <f t="shared" si="21"/>
        <v>0.24966986812651137</v>
      </c>
      <c r="I44" s="59">
        <v>0</v>
      </c>
      <c r="J44" s="60">
        <v>0</v>
      </c>
      <c r="K44" s="63">
        <f t="shared" si="22"/>
        <v>0</v>
      </c>
      <c r="L44" s="59">
        <v>2.0141017511487034</v>
      </c>
      <c r="M44" s="60">
        <v>-4.45682824030518</v>
      </c>
      <c r="N44" s="63">
        <f t="shared" si="23"/>
        <v>-2.4427264891564766</v>
      </c>
      <c r="O44" s="59">
        <v>6.5896353684365732</v>
      </c>
      <c r="P44" s="60">
        <v>-6.5196972191333797</v>
      </c>
      <c r="Q44" s="63">
        <f t="shared" si="24"/>
        <v>6.993814930319342E-2</v>
      </c>
      <c r="R44" s="59">
        <v>5.7092421650886545</v>
      </c>
      <c r="S44" s="60">
        <v>-4.6968424059450653</v>
      </c>
      <c r="T44" s="63">
        <f t="shared" si="25"/>
        <v>1.0123997591435892</v>
      </c>
      <c r="U44" s="59">
        <v>15.068369409999999</v>
      </c>
      <c r="V44" s="60">
        <v>-16.099357169494034</v>
      </c>
      <c r="W44" s="63">
        <f t="shared" si="26"/>
        <v>-1.0309877594940353</v>
      </c>
      <c r="X44" s="18"/>
      <c r="Y44" s="19"/>
    </row>
    <row r="45" spans="1:26" s="4" customFormat="1" ht="23.25" customHeight="1" x14ac:dyDescent="0.2">
      <c r="A45" s="40"/>
      <c r="B45" s="10" t="s">
        <v>23</v>
      </c>
      <c r="C45" s="59">
        <v>0.53935856418684081</v>
      </c>
      <c r="D45" s="60">
        <v>-1.2537389993667601E-2</v>
      </c>
      <c r="E45" s="63">
        <f t="shared" si="20"/>
        <v>0.5268211741931732</v>
      </c>
      <c r="F45" s="59">
        <v>2.0446934825158682</v>
      </c>
      <c r="G45" s="60">
        <v>-1.0498719220981003</v>
      </c>
      <c r="H45" s="63">
        <f t="shared" si="21"/>
        <v>0.99482156041776792</v>
      </c>
      <c r="I45" s="64">
        <v>0</v>
      </c>
      <c r="J45" s="60">
        <v>0</v>
      </c>
      <c r="K45" s="63">
        <f t="shared" si="22"/>
        <v>0</v>
      </c>
      <c r="L45" s="59">
        <v>0.50410002470016502</v>
      </c>
      <c r="M45" s="60">
        <v>-1.5647792257368514</v>
      </c>
      <c r="N45" s="63">
        <f t="shared" si="23"/>
        <v>-1.0606792010366863</v>
      </c>
      <c r="O45" s="59">
        <v>1.4753804504871373</v>
      </c>
      <c r="P45" s="60">
        <v>-1.517354944720865</v>
      </c>
      <c r="Q45" s="63">
        <f t="shared" si="24"/>
        <v>-4.1974494233727677E-2</v>
      </c>
      <c r="R45" s="59">
        <v>0.50154262781143144</v>
      </c>
      <c r="S45" s="60">
        <v>-2.658437967300415</v>
      </c>
      <c r="T45" s="63">
        <f t="shared" si="25"/>
        <v>-2.1568953394889836</v>
      </c>
      <c r="U45" s="59">
        <v>5.0650751399999994</v>
      </c>
      <c r="V45" s="60">
        <v>-6.8029814498498995</v>
      </c>
      <c r="W45" s="63">
        <f t="shared" si="26"/>
        <v>-1.7379063098499001</v>
      </c>
      <c r="X45" s="18"/>
      <c r="Y45" s="19"/>
      <c r="Z45" s="1"/>
    </row>
    <row r="46" spans="1:26" s="4" customFormat="1" ht="23.25" customHeight="1" x14ac:dyDescent="0.2">
      <c r="B46" s="10" t="s">
        <v>24</v>
      </c>
      <c r="C46" s="59">
        <v>0.76777666554670498</v>
      </c>
      <c r="D46" s="60">
        <v>-0.14154099673032811</v>
      </c>
      <c r="E46" s="63">
        <f t="shared" si="20"/>
        <v>0.62623566881637682</v>
      </c>
      <c r="F46" s="59">
        <v>1.0090899984352291</v>
      </c>
      <c r="G46" s="60">
        <v>-2.0520112364320076</v>
      </c>
      <c r="H46" s="63">
        <f t="shared" si="21"/>
        <v>-1.0429212379967785</v>
      </c>
      <c r="I46" s="59">
        <v>0.125499993562698</v>
      </c>
      <c r="J46" s="60">
        <v>0</v>
      </c>
      <c r="K46" s="63">
        <f t="shared" si="22"/>
        <v>0.125499993562698</v>
      </c>
      <c r="L46" s="59">
        <v>1.217041984200478</v>
      </c>
      <c r="M46" s="60">
        <v>-1.9639547765254974</v>
      </c>
      <c r="N46" s="63">
        <f t="shared" si="23"/>
        <v>-0.74691279232501939</v>
      </c>
      <c r="O46" s="59">
        <v>2.5812309086322784</v>
      </c>
      <c r="P46" s="60">
        <v>-1.575220987200739</v>
      </c>
      <c r="Q46" s="63">
        <f t="shared" si="24"/>
        <v>1.0060099214315394</v>
      </c>
      <c r="R46" s="59">
        <v>1.6723422259092331</v>
      </c>
      <c r="S46" s="60">
        <v>-0.35060125775635198</v>
      </c>
      <c r="T46" s="63">
        <f t="shared" si="25"/>
        <v>1.3217409681528811</v>
      </c>
      <c r="U46" s="59">
        <v>7.3729818122353326</v>
      </c>
      <c r="V46" s="60">
        <v>-6.0833292546449247</v>
      </c>
      <c r="W46" s="63">
        <f t="shared" si="26"/>
        <v>1.2896525575904079</v>
      </c>
      <c r="X46" s="18"/>
      <c r="Y46" s="19"/>
      <c r="Z46" s="1"/>
    </row>
    <row r="47" spans="1:26" s="1" customFormat="1" ht="23.25" customHeight="1" x14ac:dyDescent="0.2">
      <c r="B47" s="10" t="s">
        <v>25</v>
      </c>
      <c r="C47" s="59">
        <v>3.70000004768372E-2</v>
      </c>
      <c r="D47" s="60">
        <v>0</v>
      </c>
      <c r="E47" s="63">
        <f t="shared" si="20"/>
        <v>3.70000004768372E-2</v>
      </c>
      <c r="F47" s="59">
        <v>2.7063140361569857</v>
      </c>
      <c r="G47" s="60">
        <v>-3.3982652425765947</v>
      </c>
      <c r="H47" s="63">
        <f t="shared" si="21"/>
        <v>-0.69195120641960894</v>
      </c>
      <c r="I47" s="59">
        <v>0</v>
      </c>
      <c r="J47" s="60">
        <v>0</v>
      </c>
      <c r="K47" s="63">
        <f t="shared" si="22"/>
        <v>0</v>
      </c>
      <c r="L47" s="59">
        <v>1.3722385391592984</v>
      </c>
      <c r="M47" s="60">
        <v>-2.8336380161344978</v>
      </c>
      <c r="N47" s="63">
        <f t="shared" si="23"/>
        <v>-1.4613994769751995</v>
      </c>
      <c r="O47" s="59">
        <v>2.8473269939422599</v>
      </c>
      <c r="P47" s="60">
        <v>-0.74454297870397534</v>
      </c>
      <c r="Q47" s="63">
        <f t="shared" si="24"/>
        <v>2.1027840152382846</v>
      </c>
      <c r="R47" s="59">
        <v>6.5900098271667993</v>
      </c>
      <c r="S47" s="60">
        <v>-1.8619999606162283</v>
      </c>
      <c r="T47" s="63">
        <f t="shared" si="25"/>
        <v>4.728009866550571</v>
      </c>
      <c r="U47" s="59">
        <v>13.552889499999999</v>
      </c>
      <c r="V47" s="60">
        <v>-8.8384461980312956</v>
      </c>
      <c r="W47" s="63">
        <f t="shared" si="26"/>
        <v>4.7144433019687035</v>
      </c>
      <c r="X47" s="18"/>
      <c r="Y47" s="19"/>
    </row>
    <row r="48" spans="1:26" s="1" customFormat="1" ht="24" customHeight="1" x14ac:dyDescent="0.2">
      <c r="B48" s="10" t="s">
        <v>26</v>
      </c>
      <c r="C48" s="59">
        <v>0</v>
      </c>
      <c r="D48" s="60">
        <v>-0.53999999631196238</v>
      </c>
      <c r="E48" s="63">
        <f t="shared" si="20"/>
        <v>-0.53999999631196238</v>
      </c>
      <c r="F48" s="59">
        <v>3.1110662221908525</v>
      </c>
      <c r="G48" s="60">
        <v>-0.78870001528412048</v>
      </c>
      <c r="H48" s="63">
        <f t="shared" si="21"/>
        <v>2.3223662069067319</v>
      </c>
      <c r="I48" s="59">
        <v>0.32199999690055903</v>
      </c>
      <c r="J48" s="60">
        <v>0</v>
      </c>
      <c r="K48" s="63">
        <f t="shared" si="22"/>
        <v>0.32199999690055903</v>
      </c>
      <c r="L48" s="59">
        <v>1.8861927893012744</v>
      </c>
      <c r="M48" s="60">
        <v>-0.88300000131130196</v>
      </c>
      <c r="N48" s="63">
        <f t="shared" si="23"/>
        <v>1.0031927879899725</v>
      </c>
      <c r="O48" s="59">
        <v>7.2289999807253436</v>
      </c>
      <c r="P48" s="60">
        <v>-6.2550001796334982</v>
      </c>
      <c r="Q48" s="63">
        <f t="shared" si="24"/>
        <v>0.97399980109184536</v>
      </c>
      <c r="R48" s="59">
        <v>6.3819998651742953</v>
      </c>
      <c r="S48" s="60">
        <v>-0.14799999818205831</v>
      </c>
      <c r="T48" s="63">
        <f t="shared" si="25"/>
        <v>6.233999866992237</v>
      </c>
      <c r="U48" s="59">
        <v>18.93025901</v>
      </c>
      <c r="V48" s="60">
        <v>-8.6147001907229424</v>
      </c>
      <c r="W48" s="63">
        <f t="shared" si="26"/>
        <v>10.315558819277058</v>
      </c>
      <c r="X48" s="18"/>
      <c r="Y48" s="19"/>
    </row>
    <row r="49" spans="2:26" s="5" customFormat="1" ht="23.25" customHeight="1" x14ac:dyDescent="0.2">
      <c r="B49" s="11" t="s">
        <v>27</v>
      </c>
      <c r="C49" s="59">
        <v>0.21600000560283672</v>
      </c>
      <c r="D49" s="60">
        <v>-0.25499999523162842</v>
      </c>
      <c r="E49" s="63">
        <f t="shared" si="20"/>
        <v>-3.8999989628791698E-2</v>
      </c>
      <c r="F49" s="59">
        <v>2.3065999965183437</v>
      </c>
      <c r="G49" s="60">
        <v>-0.95369700598530449</v>
      </c>
      <c r="H49" s="63">
        <f t="shared" si="21"/>
        <v>1.3529029905330392</v>
      </c>
      <c r="I49" s="59">
        <v>1.7140000015497219</v>
      </c>
      <c r="J49" s="65">
        <v>0</v>
      </c>
      <c r="K49" s="63">
        <f t="shared" si="22"/>
        <v>1.7140000015497219</v>
      </c>
      <c r="L49" s="59">
        <v>2.5600000349804768</v>
      </c>
      <c r="M49" s="60">
        <v>-2.0989999752491708</v>
      </c>
      <c r="N49" s="63">
        <f t="shared" si="23"/>
        <v>0.46100005973130598</v>
      </c>
      <c r="O49" s="59">
        <v>11.008000069763515</v>
      </c>
      <c r="P49" s="60">
        <v>-3.5519600287079842</v>
      </c>
      <c r="Q49" s="63">
        <f t="shared" si="24"/>
        <v>7.4560400410555303</v>
      </c>
      <c r="R49" s="59">
        <v>7.6260000760666991</v>
      </c>
      <c r="S49" s="60">
        <v>-0.94699999270960666</v>
      </c>
      <c r="T49" s="63">
        <f t="shared" si="25"/>
        <v>6.6790000833570922</v>
      </c>
      <c r="U49" s="59">
        <v>25.430599999999998</v>
      </c>
      <c r="V49" s="60">
        <v>-7.8066569978836942</v>
      </c>
      <c r="W49" s="63">
        <f t="shared" si="26"/>
        <v>17.623943002116306</v>
      </c>
      <c r="X49" s="18"/>
      <c r="Y49" s="19"/>
      <c r="Z49" s="1"/>
    </row>
    <row r="50" spans="2:26" ht="23.25" customHeight="1" x14ac:dyDescent="0.2">
      <c r="B50" s="11" t="s">
        <v>28</v>
      </c>
      <c r="C50" s="59">
        <v>0.17100000381469699</v>
      </c>
      <c r="D50" s="60">
        <v>-4.6999998390674598E-2</v>
      </c>
      <c r="E50" s="63">
        <f t="shared" si="20"/>
        <v>0.1240000054240224</v>
      </c>
      <c r="F50" s="59">
        <v>2.9149999218061606</v>
      </c>
      <c r="G50" s="60">
        <v>-0.71200000564567767</v>
      </c>
      <c r="H50" s="63">
        <f t="shared" si="21"/>
        <v>2.2029999161604827</v>
      </c>
      <c r="I50" s="59">
        <v>0.33699999749660492</v>
      </c>
      <c r="J50" s="60">
        <v>-2.7200000286102299</v>
      </c>
      <c r="K50" s="63">
        <f t="shared" si="22"/>
        <v>-2.383000031113625</v>
      </c>
      <c r="L50" s="59">
        <v>0.91089996695518494</v>
      </c>
      <c r="M50" s="60">
        <v>-3.7750649079680429</v>
      </c>
      <c r="N50" s="63">
        <f t="shared" si="23"/>
        <v>-2.864164941012858</v>
      </c>
      <c r="O50" s="59">
        <v>3.9151949435472488</v>
      </c>
      <c r="P50" s="60">
        <v>-3.0180000364780426</v>
      </c>
      <c r="Q50" s="63">
        <f t="shared" si="24"/>
        <v>0.89719490706920624</v>
      </c>
      <c r="R50" s="59">
        <v>2.1417292878031731</v>
      </c>
      <c r="S50" s="60">
        <v>-0.43810999859124433</v>
      </c>
      <c r="T50" s="63">
        <f t="shared" si="25"/>
        <v>1.7036192892119288</v>
      </c>
      <c r="U50" s="59">
        <v>10.39082421</v>
      </c>
      <c r="V50" s="60">
        <v>-10.710174975683913</v>
      </c>
      <c r="W50" s="63">
        <f t="shared" si="26"/>
        <v>-0.31935076568391274</v>
      </c>
      <c r="X50" s="18"/>
      <c r="Y50" s="19"/>
      <c r="Z50" s="1"/>
    </row>
    <row r="51" spans="2:26" ht="23.25" customHeight="1" x14ac:dyDescent="0.2">
      <c r="B51" s="11" t="s">
        <v>29</v>
      </c>
      <c r="C51" s="59">
        <v>0.87499998509883903</v>
      </c>
      <c r="D51" s="60">
        <v>0</v>
      </c>
      <c r="E51" s="63">
        <f t="shared" si="20"/>
        <v>0.87499998509883903</v>
      </c>
      <c r="F51" s="59">
        <v>0.42389999958686531</v>
      </c>
      <c r="G51" s="60">
        <v>-1.5897100140810014</v>
      </c>
      <c r="H51" s="63">
        <f t="shared" si="21"/>
        <v>-1.1658100144941361</v>
      </c>
      <c r="I51" s="59">
        <v>0</v>
      </c>
      <c r="J51" s="60">
        <v>0</v>
      </c>
      <c r="K51" s="63">
        <f t="shared" si="22"/>
        <v>0</v>
      </c>
      <c r="L51" s="59">
        <v>0.78608519110083641</v>
      </c>
      <c r="M51" s="60">
        <v>-6.3000000081956404E-3</v>
      </c>
      <c r="N51" s="63">
        <f t="shared" si="23"/>
        <v>0.77978519109264077</v>
      </c>
      <c r="O51" s="59">
        <v>1.4836299866437921</v>
      </c>
      <c r="P51" s="60">
        <v>-0.90309998638423372</v>
      </c>
      <c r="Q51" s="63">
        <f t="shared" si="24"/>
        <v>0.58053000025955837</v>
      </c>
      <c r="R51" s="59">
        <v>2.5096299648284921</v>
      </c>
      <c r="S51" s="60">
        <v>-0.22255999827757475</v>
      </c>
      <c r="T51" s="63">
        <f t="shared" si="25"/>
        <v>2.2870699665509173</v>
      </c>
      <c r="U51" s="59">
        <v>6.0782451999999996</v>
      </c>
      <c r="V51" s="60">
        <v>-2.7216699987510058</v>
      </c>
      <c r="W51" s="63">
        <f t="shared" si="26"/>
        <v>3.3565752012489938</v>
      </c>
      <c r="X51" s="18"/>
      <c r="Y51" s="19"/>
      <c r="Z51" s="1"/>
    </row>
    <row r="52" spans="2:26" ht="23.25" customHeight="1" x14ac:dyDescent="0.2">
      <c r="B52" s="11" t="s">
        <v>30</v>
      </c>
      <c r="C52" s="59">
        <v>0.105329997837544</v>
      </c>
      <c r="D52" s="60">
        <v>-10.205000354908403</v>
      </c>
      <c r="E52" s="63">
        <f t="shared" si="20"/>
        <v>-10.09967035707086</v>
      </c>
      <c r="F52" s="59">
        <v>1.8784700138494326</v>
      </c>
      <c r="G52" s="60">
        <v>-0.27068500197492484</v>
      </c>
      <c r="H52" s="63">
        <f t="shared" si="21"/>
        <v>1.6077850118745078</v>
      </c>
      <c r="I52" s="59">
        <v>0</v>
      </c>
      <c r="J52" s="60">
        <v>-0.77039998769760099</v>
      </c>
      <c r="K52" s="63">
        <f t="shared" si="22"/>
        <v>-0.77039998769760099</v>
      </c>
      <c r="L52" s="59">
        <v>0.49735999293625355</v>
      </c>
      <c r="M52" s="60">
        <v>-0.23620000481605491</v>
      </c>
      <c r="N52" s="63">
        <f t="shared" si="23"/>
        <v>0.26115998812019864</v>
      </c>
      <c r="O52" s="59">
        <v>2.4275910481810565</v>
      </c>
      <c r="P52" s="60">
        <v>-1.3576000481843951</v>
      </c>
      <c r="Q52" s="63">
        <f t="shared" si="24"/>
        <v>1.0699909999966615</v>
      </c>
      <c r="R52" s="59">
        <v>1.4206399694085117</v>
      </c>
      <c r="S52" s="60">
        <v>-2.6292349970899505</v>
      </c>
      <c r="T52" s="63">
        <f t="shared" si="25"/>
        <v>-1.2085950276814388</v>
      </c>
      <c r="U52" s="59">
        <v>6.3293909999999993</v>
      </c>
      <c r="V52" s="60">
        <v>-15.46912039467133</v>
      </c>
      <c r="W52" s="63">
        <f t="shared" si="26"/>
        <v>-9.1397293946713312</v>
      </c>
      <c r="X52" s="20"/>
      <c r="Y52" s="19"/>
      <c r="Z52" s="1"/>
    </row>
    <row r="53" spans="2:26" ht="23.25" customHeight="1" x14ac:dyDescent="0.2">
      <c r="B53" s="11" t="s">
        <v>31</v>
      </c>
      <c r="C53" s="59">
        <v>0.10367920658216601</v>
      </c>
      <c r="D53" s="60">
        <v>-8.7000001221895201E-3</v>
      </c>
      <c r="E53" s="63">
        <f t="shared" si="20"/>
        <v>9.4979206459976484E-2</v>
      </c>
      <c r="F53" s="59">
        <v>1.1105999571736895</v>
      </c>
      <c r="G53" s="60">
        <v>-1.6395700071006984</v>
      </c>
      <c r="H53" s="63">
        <f t="shared" si="21"/>
        <v>-0.52897004992700891</v>
      </c>
      <c r="I53" s="59">
        <v>0</v>
      </c>
      <c r="J53" s="60">
        <v>-12.1000003814697</v>
      </c>
      <c r="K53" s="63">
        <f t="shared" si="22"/>
        <v>-12.1000003814697</v>
      </c>
      <c r="L53" s="59">
        <v>0.41854478859901445</v>
      </c>
      <c r="M53" s="60">
        <v>-1.2350999868869781</v>
      </c>
      <c r="N53" s="63">
        <f t="shared" si="23"/>
        <v>-0.81655519828796364</v>
      </c>
      <c r="O53" s="59">
        <v>4.548027507061521</v>
      </c>
      <c r="P53" s="60">
        <v>-0.79260002145767205</v>
      </c>
      <c r="Q53" s="63">
        <f t="shared" si="24"/>
        <v>3.7554274856038488</v>
      </c>
      <c r="R53" s="59">
        <v>5.7497682469286122</v>
      </c>
      <c r="S53" s="60">
        <v>-1.8156899723619229</v>
      </c>
      <c r="T53" s="63">
        <f t="shared" si="25"/>
        <v>3.9340782745666893</v>
      </c>
      <c r="U53" s="59">
        <v>11.930619618850764</v>
      </c>
      <c r="V53" s="60">
        <v>-17.591660369399158</v>
      </c>
      <c r="W53" s="63">
        <f t="shared" si="26"/>
        <v>-5.6610407505483931</v>
      </c>
      <c r="X53" s="20"/>
      <c r="Y53" s="19"/>
      <c r="Z53" s="1"/>
    </row>
    <row r="54" spans="2:26" ht="23.25" customHeight="1" x14ac:dyDescent="0.2">
      <c r="B54" s="11" t="s">
        <v>41</v>
      </c>
      <c r="C54" s="59">
        <v>0.70632079580202001</v>
      </c>
      <c r="D54" s="60">
        <v>-1.0069999694824201</v>
      </c>
      <c r="E54" s="63">
        <f t="shared" si="20"/>
        <v>-0.30067917368040009</v>
      </c>
      <c r="F54" s="59">
        <v>0.54530863463878698</v>
      </c>
      <c r="G54" s="60">
        <v>-0.52659999870229501</v>
      </c>
      <c r="H54" s="63">
        <f t="shared" si="21"/>
        <v>1.8708635936491969E-2</v>
      </c>
      <c r="I54" s="59">
        <v>0</v>
      </c>
      <c r="J54" s="60">
        <v>0</v>
      </c>
      <c r="K54" s="63">
        <f t="shared" si="22"/>
        <v>0</v>
      </c>
      <c r="L54" s="59">
        <v>2.0723096281290059</v>
      </c>
      <c r="M54" s="60">
        <v>-0.42899999022483803</v>
      </c>
      <c r="N54" s="63">
        <f t="shared" si="23"/>
        <v>1.6433096379041678</v>
      </c>
      <c r="O54" s="59">
        <v>1.4803207848347661</v>
      </c>
      <c r="P54" s="60">
        <v>-0.57999998331070002</v>
      </c>
      <c r="Q54" s="63">
        <f t="shared" si="24"/>
        <v>0.90032080152406613</v>
      </c>
      <c r="R54" s="59">
        <v>2.8209368769206042</v>
      </c>
      <c r="S54" s="60">
        <v>-2.7672999681694606</v>
      </c>
      <c r="T54" s="63">
        <f t="shared" si="25"/>
        <v>5.3636908751143686E-2</v>
      </c>
      <c r="U54" s="59">
        <v>7.625196741149237</v>
      </c>
      <c r="V54" s="60">
        <v>-5.3098999098897135</v>
      </c>
      <c r="W54" s="63">
        <f t="shared" si="26"/>
        <v>2.3152968312595235</v>
      </c>
      <c r="X54" s="20"/>
      <c r="Y54" s="19"/>
      <c r="Z54" s="1"/>
    </row>
    <row r="55" spans="2:26" ht="23.25" customHeight="1" thickBot="1" x14ac:dyDescent="0.25">
      <c r="B55" s="11" t="s">
        <v>44</v>
      </c>
      <c r="C55" s="59">
        <v>0</v>
      </c>
      <c r="D55" s="60">
        <v>-3.9E-2</v>
      </c>
      <c r="E55" s="63">
        <f t="shared" si="20"/>
        <v>-3.9E-2</v>
      </c>
      <c r="F55" s="59">
        <v>8.5999999999999993E-2</v>
      </c>
      <c r="G55" s="60">
        <v>-0.33350000000000002</v>
      </c>
      <c r="H55" s="63">
        <f t="shared" si="21"/>
        <v>-0.24750000000000003</v>
      </c>
      <c r="I55" s="59">
        <v>0</v>
      </c>
      <c r="J55" s="60">
        <v>0</v>
      </c>
      <c r="K55" s="63">
        <f t="shared" si="22"/>
        <v>0</v>
      </c>
      <c r="L55" s="59">
        <v>1.1527999599999998</v>
      </c>
      <c r="M55" s="60">
        <v>-0.65319996999999996</v>
      </c>
      <c r="N55" s="63">
        <f t="shared" si="23"/>
        <v>0.49959998999999988</v>
      </c>
      <c r="O55" s="59">
        <v>1.6505999671118159</v>
      </c>
      <c r="P55" s="60">
        <v>-0.55699999607967399</v>
      </c>
      <c r="Q55" s="63">
        <f t="shared" si="24"/>
        <v>1.093599971032142</v>
      </c>
      <c r="R55" s="59">
        <v>0.18659999999999999</v>
      </c>
      <c r="S55" s="60">
        <v>-0.60999998999999994</v>
      </c>
      <c r="T55" s="63">
        <f t="shared" si="25"/>
        <v>-0.42339998999999995</v>
      </c>
      <c r="U55" s="59">
        <f>SUM(R55,O55,L55,I55,F55,C55)</f>
        <v>3.0759999271118157</v>
      </c>
      <c r="V55" s="60">
        <v>-2.1926999560796738</v>
      </c>
      <c r="W55" s="63">
        <f t="shared" si="26"/>
        <v>0.88329997103214186</v>
      </c>
      <c r="X55" s="20"/>
      <c r="Y55" s="57">
        <f>SUM(C55,F55,I55,L55,O55,R55)</f>
        <v>3.0759999271118157</v>
      </c>
      <c r="Z55" s="58">
        <f>Y55-U55</f>
        <v>0</v>
      </c>
    </row>
    <row r="56" spans="2:26" ht="18.75" customHeight="1" thickBot="1" x14ac:dyDescent="0.25">
      <c r="B56" s="12" t="s">
        <v>32</v>
      </c>
      <c r="C56" s="13">
        <f>SUM(C34:C55)</f>
        <v>11.435430258837304</v>
      </c>
      <c r="D56" s="13">
        <f t="shared" ref="D56:T56" si="27">SUM(D34:D55)</f>
        <v>-14.384547700896853</v>
      </c>
      <c r="E56" s="13">
        <f t="shared" si="27"/>
        <v>-2.9491174420595501</v>
      </c>
      <c r="F56" s="13">
        <f t="shared" si="27"/>
        <v>42.200610975717659</v>
      </c>
      <c r="G56" s="13">
        <f t="shared" si="27"/>
        <v>-90.795967633262663</v>
      </c>
      <c r="H56" s="13">
        <f t="shared" si="27"/>
        <v>-48.595356657544997</v>
      </c>
      <c r="I56" s="13">
        <f t="shared" si="27"/>
        <v>4.2384999895095836</v>
      </c>
      <c r="J56" s="13">
        <f t="shared" si="27"/>
        <v>-19.87040039777753</v>
      </c>
      <c r="K56" s="13">
        <f t="shared" si="27"/>
        <v>-15.631900408267947</v>
      </c>
      <c r="L56" s="13">
        <f t="shared" si="27"/>
        <v>26.55274146799513</v>
      </c>
      <c r="M56" s="13">
        <f t="shared" si="27"/>
        <v>-28.396850834215925</v>
      </c>
      <c r="N56" s="13">
        <f t="shared" si="27"/>
        <v>-1.8441093662207912</v>
      </c>
      <c r="O56" s="13">
        <f t="shared" si="27"/>
        <v>82.293058958695241</v>
      </c>
      <c r="P56" s="13">
        <f t="shared" si="27"/>
        <v>-61.117147631883221</v>
      </c>
      <c r="Q56" s="13">
        <f t="shared" si="27"/>
        <v>21.175911326812031</v>
      </c>
      <c r="R56" s="13">
        <f t="shared" si="27"/>
        <v>75.126079404734924</v>
      </c>
      <c r="S56" s="13">
        <f t="shared" si="27"/>
        <v>-29.146908214988557</v>
      </c>
      <c r="T56" s="13">
        <f t="shared" si="27"/>
        <v>45.97917118974636</v>
      </c>
      <c r="U56" s="13">
        <f>SUM(U34:U55)</f>
        <v>241.8564211993471</v>
      </c>
      <c r="V56" s="13">
        <f t="shared" ref="V56:W56" si="28">SUM(V34:V55)</f>
        <v>-243.68182241302475</v>
      </c>
      <c r="W56" s="13">
        <f t="shared" si="28"/>
        <v>-1.8254012136775861</v>
      </c>
    </row>
    <row r="59" spans="2:26" ht="22.5" customHeight="1" x14ac:dyDescent="0.2"/>
    <row r="61" spans="2:26" x14ac:dyDescent="0.2">
      <c r="J61"/>
      <c r="K61"/>
    </row>
    <row r="62" spans="2:26" x14ac:dyDescent="0.2">
      <c r="J62"/>
      <c r="K62"/>
    </row>
    <row r="63" spans="2:26" x14ac:dyDescent="0.2">
      <c r="J63"/>
      <c r="K63"/>
    </row>
    <row r="64" spans="2:26" x14ac:dyDescent="0.2">
      <c r="J64"/>
      <c r="K64"/>
    </row>
  </sheetData>
  <mergeCells count="20">
    <mergeCell ref="L3:N3"/>
    <mergeCell ref="O3:Q3"/>
    <mergeCell ref="B3:B4"/>
    <mergeCell ref="X3:Y3"/>
    <mergeCell ref="B2:Y2"/>
    <mergeCell ref="R3:T3"/>
    <mergeCell ref="U3:W3"/>
    <mergeCell ref="C3:E3"/>
    <mergeCell ref="F3:H3"/>
    <mergeCell ref="I3:K3"/>
    <mergeCell ref="O32:Q32"/>
    <mergeCell ref="R32:T32"/>
    <mergeCell ref="U32:W32"/>
    <mergeCell ref="X32:Y32"/>
    <mergeCell ref="B31:W31"/>
    <mergeCell ref="B32:B33"/>
    <mergeCell ref="C32:E32"/>
    <mergeCell ref="F32:H32"/>
    <mergeCell ref="I32:K32"/>
    <mergeCell ref="L32:N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62"/>
  <sheetViews>
    <sheetView tabSelected="1" zoomScaleNormal="100" workbookViewId="0"/>
  </sheetViews>
  <sheetFormatPr defaultColWidth="8.85546875" defaultRowHeight="15" x14ac:dyDescent="0.2"/>
  <cols>
    <col min="1" max="1" width="18.85546875" style="27" customWidth="1"/>
    <col min="2" max="2" width="27.7109375" style="27" customWidth="1"/>
    <col min="3" max="14" width="8.85546875" style="27" customWidth="1"/>
    <col min="15" max="16384" width="8.85546875" style="27"/>
  </cols>
  <sheetData>
    <row r="1" spans="1:186" ht="16.149999999999999" customHeight="1" x14ac:dyDescent="0.3">
      <c r="A1" s="25"/>
      <c r="B1" s="26"/>
    </row>
    <row r="2" spans="1:186" ht="18" x14ac:dyDescent="0.25">
      <c r="B2" s="28" t="s">
        <v>42</v>
      </c>
    </row>
    <row r="3" spans="1:186" ht="16.5" thickBot="1" x14ac:dyDescent="0.3">
      <c r="B3" s="26"/>
    </row>
    <row r="4" spans="1:186" ht="16.5" thickBot="1" x14ac:dyDescent="0.25">
      <c r="B4" s="87" t="s">
        <v>34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</row>
    <row r="5" spans="1:186" x14ac:dyDescent="0.2">
      <c r="B5" s="90" t="s">
        <v>35</v>
      </c>
      <c r="C5" s="92" t="s">
        <v>36</v>
      </c>
      <c r="D5" s="93"/>
      <c r="E5" s="94"/>
      <c r="F5" s="92" t="s">
        <v>37</v>
      </c>
      <c r="G5" s="93"/>
      <c r="H5" s="94"/>
      <c r="I5" s="92" t="s">
        <v>1</v>
      </c>
      <c r="J5" s="93"/>
      <c r="K5" s="94"/>
      <c r="L5" s="95" t="s">
        <v>33</v>
      </c>
      <c r="M5" s="96"/>
      <c r="N5" s="97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</row>
    <row r="6" spans="1:186" x14ac:dyDescent="0.2">
      <c r="A6" s="29"/>
      <c r="B6" s="91"/>
      <c r="C6" s="31" t="s">
        <v>7</v>
      </c>
      <c r="D6" s="30" t="s">
        <v>8</v>
      </c>
      <c r="E6" s="32" t="s">
        <v>9</v>
      </c>
      <c r="F6" s="31" t="s">
        <v>7</v>
      </c>
      <c r="G6" s="30" t="s">
        <v>8</v>
      </c>
      <c r="H6" s="32" t="s">
        <v>9</v>
      </c>
      <c r="I6" s="31" t="s">
        <v>7</v>
      </c>
      <c r="J6" s="30" t="s">
        <v>8</v>
      </c>
      <c r="K6" s="32" t="s">
        <v>9</v>
      </c>
      <c r="L6" s="31" t="s">
        <v>7</v>
      </c>
      <c r="M6" s="30" t="s">
        <v>8</v>
      </c>
      <c r="N6" s="32" t="s">
        <v>9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</row>
    <row r="7" spans="1:186" x14ac:dyDescent="0.2">
      <c r="A7" s="29"/>
      <c r="B7" s="45" t="s">
        <v>38</v>
      </c>
      <c r="C7" s="54">
        <v>17247</v>
      </c>
      <c r="D7" s="55">
        <v>-2783</v>
      </c>
      <c r="E7" s="50">
        <v>14464</v>
      </c>
      <c r="F7" s="54">
        <v>602</v>
      </c>
      <c r="G7" s="55">
        <v>0</v>
      </c>
      <c r="H7" s="50">
        <v>602</v>
      </c>
      <c r="I7" s="54">
        <v>534</v>
      </c>
      <c r="J7" s="55">
        <v>-390</v>
      </c>
      <c r="K7" s="50">
        <v>144</v>
      </c>
      <c r="L7" s="54">
        <v>0</v>
      </c>
      <c r="M7" s="55">
        <v>0</v>
      </c>
      <c r="N7" s="50">
        <v>0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</row>
    <row r="8" spans="1:186" x14ac:dyDescent="0.2">
      <c r="A8" s="33"/>
      <c r="B8" s="45" t="s">
        <v>12</v>
      </c>
      <c r="C8" s="51">
        <v>372</v>
      </c>
      <c r="D8" s="55">
        <v>-1746</v>
      </c>
      <c r="E8" s="56">
        <v>-1374</v>
      </c>
      <c r="F8" s="51">
        <v>266</v>
      </c>
      <c r="G8" s="55">
        <v>0</v>
      </c>
      <c r="H8" s="56">
        <v>266</v>
      </c>
      <c r="I8" s="51">
        <v>236</v>
      </c>
      <c r="J8" s="55">
        <v>0</v>
      </c>
      <c r="K8" s="56">
        <v>236</v>
      </c>
      <c r="L8" s="51">
        <v>0</v>
      </c>
      <c r="M8" s="55">
        <v>0</v>
      </c>
      <c r="N8" s="56">
        <v>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</row>
    <row r="9" spans="1:186" x14ac:dyDescent="0.2">
      <c r="A9" s="29"/>
      <c r="B9" s="45" t="s">
        <v>13</v>
      </c>
      <c r="C9" s="51">
        <v>0</v>
      </c>
      <c r="D9" s="52">
        <v>-1797</v>
      </c>
      <c r="E9" s="50">
        <v>-1797</v>
      </c>
      <c r="F9" s="51">
        <v>358</v>
      </c>
      <c r="G9" s="52">
        <v>0</v>
      </c>
      <c r="H9" s="50">
        <v>358</v>
      </c>
      <c r="I9" s="51">
        <v>0</v>
      </c>
      <c r="J9" s="52">
        <v>-568</v>
      </c>
      <c r="K9" s="50">
        <v>-568</v>
      </c>
      <c r="L9" s="51">
        <v>408</v>
      </c>
      <c r="M9" s="52">
        <v>0</v>
      </c>
      <c r="N9" s="50">
        <v>408</v>
      </c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</row>
    <row r="10" spans="1:186" x14ac:dyDescent="0.2">
      <c r="A10" s="29"/>
      <c r="B10" s="45" t="s">
        <v>14</v>
      </c>
      <c r="C10" s="51">
        <v>730</v>
      </c>
      <c r="D10" s="52">
        <v>-167</v>
      </c>
      <c r="E10" s="50">
        <v>563</v>
      </c>
      <c r="F10" s="51">
        <v>127</v>
      </c>
      <c r="G10" s="52">
        <v>0</v>
      </c>
      <c r="H10" s="50">
        <v>127</v>
      </c>
      <c r="I10" s="51">
        <v>127</v>
      </c>
      <c r="J10" s="52">
        <v>-730</v>
      </c>
      <c r="K10" s="50">
        <v>-603</v>
      </c>
      <c r="L10" s="51">
        <v>0</v>
      </c>
      <c r="M10" s="52">
        <v>0</v>
      </c>
      <c r="N10" s="50">
        <v>0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</row>
    <row r="11" spans="1:186" x14ac:dyDescent="0.2">
      <c r="A11" s="29"/>
      <c r="B11" s="45" t="s">
        <v>15</v>
      </c>
      <c r="C11" s="51">
        <v>0</v>
      </c>
      <c r="D11" s="52">
        <v>-405</v>
      </c>
      <c r="E11" s="50">
        <v>-405</v>
      </c>
      <c r="F11" s="51">
        <v>104</v>
      </c>
      <c r="G11" s="52">
        <v>0</v>
      </c>
      <c r="H11" s="50">
        <v>104</v>
      </c>
      <c r="I11" s="51">
        <v>165</v>
      </c>
      <c r="J11" s="52">
        <v>-175</v>
      </c>
      <c r="K11" s="50">
        <v>-10</v>
      </c>
      <c r="L11" s="51">
        <v>0</v>
      </c>
      <c r="M11" s="52">
        <v>0</v>
      </c>
      <c r="N11" s="50">
        <v>0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</row>
    <row r="12" spans="1:186" x14ac:dyDescent="0.2">
      <c r="A12" s="29"/>
      <c r="B12" s="45" t="s">
        <v>16</v>
      </c>
      <c r="C12" s="51">
        <v>0</v>
      </c>
      <c r="D12" s="52">
        <v>-1371</v>
      </c>
      <c r="E12" s="50">
        <v>-1371</v>
      </c>
      <c r="F12" s="51">
        <v>187</v>
      </c>
      <c r="G12" s="52">
        <v>-445</v>
      </c>
      <c r="H12" s="50">
        <v>-258</v>
      </c>
      <c r="I12" s="51">
        <v>2312</v>
      </c>
      <c r="J12" s="52">
        <v>-638</v>
      </c>
      <c r="K12" s="50">
        <v>1674</v>
      </c>
      <c r="L12" s="51">
        <v>0</v>
      </c>
      <c r="M12" s="52">
        <v>0</v>
      </c>
      <c r="N12" s="50">
        <v>0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</row>
    <row r="13" spans="1:186" x14ac:dyDescent="0.2">
      <c r="A13" s="29"/>
      <c r="B13" s="46" t="s">
        <v>17</v>
      </c>
      <c r="C13" s="51">
        <v>1055</v>
      </c>
      <c r="D13" s="52">
        <v>-1260</v>
      </c>
      <c r="E13" s="50">
        <v>-205</v>
      </c>
      <c r="F13" s="51">
        <v>180</v>
      </c>
      <c r="G13" s="52">
        <v>0</v>
      </c>
      <c r="H13" s="50">
        <v>180</v>
      </c>
      <c r="I13" s="51">
        <v>0</v>
      </c>
      <c r="J13" s="52">
        <v>-2673</v>
      </c>
      <c r="K13" s="50">
        <v>-2673</v>
      </c>
      <c r="L13" s="51">
        <v>0</v>
      </c>
      <c r="M13" s="52">
        <v>0</v>
      </c>
      <c r="N13" s="50">
        <v>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</row>
    <row r="14" spans="1:186" x14ac:dyDescent="0.2">
      <c r="A14" s="29"/>
      <c r="B14" s="46" t="s">
        <v>18</v>
      </c>
      <c r="C14" s="51">
        <v>190</v>
      </c>
      <c r="D14" s="52">
        <v>-134</v>
      </c>
      <c r="E14" s="50">
        <v>56</v>
      </c>
      <c r="F14" s="51">
        <v>83</v>
      </c>
      <c r="G14" s="52">
        <v>-197</v>
      </c>
      <c r="H14" s="50">
        <v>-114</v>
      </c>
      <c r="I14" s="51">
        <v>4093</v>
      </c>
      <c r="J14" s="52">
        <v>-4970</v>
      </c>
      <c r="K14" s="50">
        <v>-877</v>
      </c>
      <c r="L14" s="51">
        <v>0</v>
      </c>
      <c r="M14" s="52">
        <v>0</v>
      </c>
      <c r="N14" s="50">
        <v>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</row>
    <row r="15" spans="1:186" x14ac:dyDescent="0.2">
      <c r="A15" s="29"/>
      <c r="B15" s="46" t="s">
        <v>19</v>
      </c>
      <c r="C15" s="51">
        <v>0</v>
      </c>
      <c r="D15" s="52">
        <v>-1068</v>
      </c>
      <c r="E15" s="50">
        <v>-1068</v>
      </c>
      <c r="F15" s="51">
        <v>0</v>
      </c>
      <c r="G15" s="52">
        <v>0</v>
      </c>
      <c r="H15" s="50">
        <v>0</v>
      </c>
      <c r="I15" s="51">
        <v>4382</v>
      </c>
      <c r="J15" s="52">
        <v>0</v>
      </c>
      <c r="K15" s="50">
        <v>4382</v>
      </c>
      <c r="L15" s="51">
        <v>124</v>
      </c>
      <c r="M15" s="52">
        <v>-21</v>
      </c>
      <c r="N15" s="50">
        <v>103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</row>
    <row r="16" spans="1:186" x14ac:dyDescent="0.2">
      <c r="A16" s="29"/>
      <c r="B16" s="46" t="s">
        <v>20</v>
      </c>
      <c r="C16" s="51">
        <v>0</v>
      </c>
      <c r="D16" s="52">
        <v>-801</v>
      </c>
      <c r="E16" s="50">
        <v>-801</v>
      </c>
      <c r="F16" s="51">
        <v>299</v>
      </c>
      <c r="G16" s="52">
        <v>-106</v>
      </c>
      <c r="H16" s="50">
        <v>193</v>
      </c>
      <c r="I16" s="51">
        <v>106</v>
      </c>
      <c r="J16" s="52">
        <v>-524</v>
      </c>
      <c r="K16" s="50">
        <v>-418</v>
      </c>
      <c r="L16" s="51">
        <v>524</v>
      </c>
      <c r="M16" s="52">
        <v>-1003</v>
      </c>
      <c r="N16" s="50">
        <v>-479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</row>
    <row r="17" spans="1:186" x14ac:dyDescent="0.2">
      <c r="A17" s="29"/>
      <c r="B17" s="46" t="s">
        <v>21</v>
      </c>
      <c r="C17" s="66">
        <v>0</v>
      </c>
      <c r="D17" s="52">
        <v>-311</v>
      </c>
      <c r="E17" s="50">
        <v>-366</v>
      </c>
      <c r="F17" s="51">
        <v>162</v>
      </c>
      <c r="G17" s="52">
        <v>-170</v>
      </c>
      <c r="H17" s="50">
        <v>-8</v>
      </c>
      <c r="I17" s="51">
        <v>0</v>
      </c>
      <c r="J17" s="52">
        <v>-139</v>
      </c>
      <c r="K17" s="50">
        <v>-139</v>
      </c>
      <c r="L17" s="51">
        <v>29</v>
      </c>
      <c r="M17" s="52">
        <v>0</v>
      </c>
      <c r="N17" s="50">
        <v>29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</row>
    <row r="18" spans="1:186" x14ac:dyDescent="0.2">
      <c r="A18" s="40"/>
      <c r="B18" s="46" t="s">
        <v>22</v>
      </c>
      <c r="C18" s="66">
        <v>232</v>
      </c>
      <c r="D18" s="52">
        <v>-879</v>
      </c>
      <c r="E18" s="50">
        <v>-1057</v>
      </c>
      <c r="F18" s="51">
        <v>224</v>
      </c>
      <c r="G18" s="52">
        <v>-203</v>
      </c>
      <c r="H18" s="50">
        <v>21</v>
      </c>
      <c r="I18" s="51">
        <v>0</v>
      </c>
      <c r="J18" s="52">
        <v>-952</v>
      </c>
      <c r="K18" s="50">
        <v>-952</v>
      </c>
      <c r="L18" s="51">
        <v>0</v>
      </c>
      <c r="M18" s="52">
        <v>0</v>
      </c>
      <c r="N18" s="50">
        <v>0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</row>
    <row r="19" spans="1:186" x14ac:dyDescent="0.2">
      <c r="A19" s="29"/>
      <c r="B19" s="47" t="s">
        <v>23</v>
      </c>
      <c r="C19" s="66">
        <v>54.340000152587898</v>
      </c>
      <c r="D19" s="52">
        <v>-271</v>
      </c>
      <c r="E19" s="50">
        <v>-278.40999984741211</v>
      </c>
      <c r="F19" s="51">
        <v>0</v>
      </c>
      <c r="G19" s="52">
        <v>0</v>
      </c>
      <c r="H19" s="50">
        <v>0</v>
      </c>
      <c r="I19" s="51">
        <v>139</v>
      </c>
      <c r="J19" s="52">
        <v>-700</v>
      </c>
      <c r="K19" s="50">
        <v>-561</v>
      </c>
      <c r="L19" s="51">
        <v>0</v>
      </c>
      <c r="M19" s="52">
        <v>0</v>
      </c>
      <c r="N19" s="50">
        <v>0</v>
      </c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</row>
    <row r="20" spans="1:186" x14ac:dyDescent="0.2">
      <c r="A20" s="29"/>
      <c r="B20" s="47" t="s">
        <v>24</v>
      </c>
      <c r="C20" s="66">
        <v>164</v>
      </c>
      <c r="D20" s="52">
        <v>-1970</v>
      </c>
      <c r="E20" s="50">
        <v>-1974</v>
      </c>
      <c r="F20" s="51">
        <v>0</v>
      </c>
      <c r="G20" s="52">
        <v>-200</v>
      </c>
      <c r="H20" s="50">
        <v>-200</v>
      </c>
      <c r="I20" s="51">
        <v>21</v>
      </c>
      <c r="J20" s="52">
        <v>-5310</v>
      </c>
      <c r="K20" s="50">
        <v>-5289</v>
      </c>
      <c r="L20" s="51">
        <v>2044</v>
      </c>
      <c r="M20" s="52">
        <v>0</v>
      </c>
      <c r="N20" s="50">
        <v>2044</v>
      </c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</row>
    <row r="21" spans="1:186" x14ac:dyDescent="0.2">
      <c r="A21" s="29"/>
      <c r="B21" s="47" t="s">
        <v>25</v>
      </c>
      <c r="C21" s="66">
        <v>39</v>
      </c>
      <c r="D21" s="52">
        <v>-1728</v>
      </c>
      <c r="E21" s="50">
        <v>-1940</v>
      </c>
      <c r="F21" s="51">
        <v>0</v>
      </c>
      <c r="G21" s="52">
        <v>-470</v>
      </c>
      <c r="H21" s="50">
        <v>-470</v>
      </c>
      <c r="I21" s="51">
        <v>109</v>
      </c>
      <c r="J21" s="52">
        <v>-6769</v>
      </c>
      <c r="K21" s="50">
        <v>-6660</v>
      </c>
      <c r="L21" s="51">
        <v>225</v>
      </c>
      <c r="M21" s="52">
        <v>0</v>
      </c>
      <c r="N21" s="50">
        <v>225</v>
      </c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</row>
    <row r="22" spans="1:186" x14ac:dyDescent="0.2">
      <c r="A22" s="29"/>
      <c r="B22" s="47" t="s">
        <v>26</v>
      </c>
      <c r="C22" s="66">
        <v>37</v>
      </c>
      <c r="D22" s="52">
        <v>-73</v>
      </c>
      <c r="E22" s="50">
        <v>-765</v>
      </c>
      <c r="F22" s="51">
        <v>0</v>
      </c>
      <c r="G22" s="52">
        <v>-259</v>
      </c>
      <c r="H22" s="50">
        <v>-259</v>
      </c>
      <c r="I22" s="51">
        <v>27</v>
      </c>
      <c r="J22" s="52">
        <v>-460.40000152587891</v>
      </c>
      <c r="K22" s="50">
        <v>-433.40000152587891</v>
      </c>
      <c r="L22" s="51">
        <v>0</v>
      </c>
      <c r="M22" s="52">
        <v>0</v>
      </c>
      <c r="N22" s="50">
        <v>0</v>
      </c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</row>
    <row r="23" spans="1:186" x14ac:dyDescent="0.2">
      <c r="A23" s="29"/>
      <c r="B23" s="47" t="s">
        <v>27</v>
      </c>
      <c r="C23" s="66">
        <v>4694</v>
      </c>
      <c r="D23" s="52">
        <v>-1515</v>
      </c>
      <c r="E23" s="50">
        <v>3519</v>
      </c>
      <c r="F23" s="51">
        <v>0</v>
      </c>
      <c r="G23" s="52">
        <v>-478.5</v>
      </c>
      <c r="H23" s="50">
        <v>-478.5</v>
      </c>
      <c r="I23" s="51">
        <v>152</v>
      </c>
      <c r="J23" s="52">
        <v>-1557.9146995544434</v>
      </c>
      <c r="K23" s="50">
        <v>-1405.9146995544434</v>
      </c>
      <c r="L23" s="51">
        <v>680.52000427246094</v>
      </c>
      <c r="M23" s="52">
        <v>0</v>
      </c>
      <c r="N23" s="50">
        <v>680.52000427246094</v>
      </c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</row>
    <row r="24" spans="1:186" x14ac:dyDescent="0.2">
      <c r="A24" s="29"/>
      <c r="B24" s="47" t="s">
        <v>28</v>
      </c>
      <c r="C24" s="66">
        <v>32.799999237060497</v>
      </c>
      <c r="D24" s="52">
        <v>-91.400001525878906</v>
      </c>
      <c r="E24" s="50">
        <v>-289.20000076293951</v>
      </c>
      <c r="F24" s="51">
        <v>120</v>
      </c>
      <c r="G24" s="52">
        <v>-63.799999237060497</v>
      </c>
      <c r="H24" s="50">
        <v>56.200000762939503</v>
      </c>
      <c r="I24" s="51">
        <v>0</v>
      </c>
      <c r="J24" s="52">
        <v>-1592.8999748229985</v>
      </c>
      <c r="K24" s="50">
        <v>-1592.8999748229985</v>
      </c>
      <c r="L24" s="51">
        <v>83.5</v>
      </c>
      <c r="M24" s="52">
        <v>0</v>
      </c>
      <c r="N24" s="50">
        <v>83.5</v>
      </c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</row>
    <row r="25" spans="1:186" x14ac:dyDescent="0.2">
      <c r="A25" s="29"/>
      <c r="B25" s="47" t="s">
        <v>29</v>
      </c>
      <c r="C25" s="66">
        <v>91</v>
      </c>
      <c r="D25" s="52">
        <v>-1053.0399932861324</v>
      </c>
      <c r="E25" s="50">
        <v>-962.03999328613247</v>
      </c>
      <c r="F25" s="51">
        <v>12</v>
      </c>
      <c r="G25" s="52">
        <v>-12</v>
      </c>
      <c r="H25" s="50">
        <v>0</v>
      </c>
      <c r="I25" s="51">
        <v>0</v>
      </c>
      <c r="J25" s="52">
        <v>-72</v>
      </c>
      <c r="K25" s="50">
        <v>-72</v>
      </c>
      <c r="L25" s="51">
        <v>0</v>
      </c>
      <c r="M25" s="52">
        <v>0</v>
      </c>
      <c r="N25" s="50">
        <v>0</v>
      </c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</row>
    <row r="26" spans="1:186" x14ac:dyDescent="0.2">
      <c r="A26" s="29"/>
      <c r="B26" s="48" t="s">
        <v>30</v>
      </c>
      <c r="C26" s="66">
        <v>220.52999877929699</v>
      </c>
      <c r="D26" s="52">
        <v>-335.87000274658203</v>
      </c>
      <c r="E26" s="50">
        <v>-115.34000396728501</v>
      </c>
      <c r="F26" s="51">
        <v>0</v>
      </c>
      <c r="G26" s="52">
        <v>-250</v>
      </c>
      <c r="H26" s="50">
        <v>-250</v>
      </c>
      <c r="I26" s="51">
        <v>37.5</v>
      </c>
      <c r="J26" s="52">
        <v>-1690.9000015258789</v>
      </c>
      <c r="K26" s="50">
        <v>-1653.4000015258789</v>
      </c>
      <c r="L26" s="51">
        <v>0</v>
      </c>
      <c r="M26" s="52">
        <v>0</v>
      </c>
      <c r="N26" s="50">
        <v>0</v>
      </c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</row>
    <row r="27" spans="1:186" x14ac:dyDescent="0.2">
      <c r="A27" s="29"/>
      <c r="B27" s="48" t="s">
        <v>31</v>
      </c>
      <c r="C27" s="66">
        <v>22.7000007629394</v>
      </c>
      <c r="D27" s="52">
        <v>-447.50000572204613</v>
      </c>
      <c r="E27" s="50">
        <v>-424.80000495910673</v>
      </c>
      <c r="F27" s="51">
        <v>144</v>
      </c>
      <c r="G27" s="52">
        <v>-208</v>
      </c>
      <c r="H27" s="50">
        <v>-64</v>
      </c>
      <c r="I27" s="51">
        <v>23.100000381469702</v>
      </c>
      <c r="J27" s="52">
        <v>-906</v>
      </c>
      <c r="K27" s="50">
        <v>-882.89999961853027</v>
      </c>
      <c r="L27" s="51">
        <v>0</v>
      </c>
      <c r="M27" s="52">
        <v>0</v>
      </c>
      <c r="N27" s="50">
        <v>0</v>
      </c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</row>
    <row r="28" spans="1:186" x14ac:dyDescent="0.2">
      <c r="A28" s="29"/>
      <c r="B28" s="48" t="s">
        <v>41</v>
      </c>
      <c r="C28" s="67">
        <v>30</v>
      </c>
      <c r="D28" s="68">
        <v>-579</v>
      </c>
      <c r="E28" s="69">
        <v>-549</v>
      </c>
      <c r="F28" s="70">
        <v>0</v>
      </c>
      <c r="G28" s="68">
        <v>0</v>
      </c>
      <c r="H28" s="69">
        <v>0</v>
      </c>
      <c r="I28" s="70">
        <v>0</v>
      </c>
      <c r="J28" s="68">
        <v>-37</v>
      </c>
      <c r="K28" s="69">
        <v>-37</v>
      </c>
      <c r="L28" s="70">
        <v>0</v>
      </c>
      <c r="M28" s="68">
        <v>0</v>
      </c>
      <c r="N28" s="69">
        <v>0</v>
      </c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</row>
    <row r="29" spans="1:186" ht="15.75" thickBot="1" x14ac:dyDescent="0.25">
      <c r="A29" s="29"/>
      <c r="B29" s="48" t="s">
        <v>44</v>
      </c>
      <c r="C29" s="66">
        <v>0</v>
      </c>
      <c r="D29" s="52">
        <v>-2524.6000061</v>
      </c>
      <c r="E29" s="50">
        <v>-2326</v>
      </c>
      <c r="F29" s="51">
        <v>104.59999847</v>
      </c>
      <c r="G29" s="52">
        <v>-198.6000061</v>
      </c>
      <c r="H29" s="50">
        <v>-94.000007629999999</v>
      </c>
      <c r="I29" s="51">
        <v>0</v>
      </c>
      <c r="J29" s="52">
        <v>-267</v>
      </c>
      <c r="K29" s="50">
        <v>-267</v>
      </c>
      <c r="L29" s="51">
        <v>0</v>
      </c>
      <c r="M29" s="52">
        <v>0</v>
      </c>
      <c r="N29" s="50">
        <v>0</v>
      </c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</row>
    <row r="30" spans="1:186" ht="15.75" thickBot="1" x14ac:dyDescent="0.25">
      <c r="A30" s="29"/>
      <c r="B30" s="43" t="s">
        <v>39</v>
      </c>
      <c r="C30" s="44">
        <f>SUM(C7:C29)</f>
        <v>25211.369998931885</v>
      </c>
      <c r="D30" s="44">
        <f t="shared" ref="D30:N30" si="0">SUM(D7:D29)</f>
        <v>-23310.410009380641</v>
      </c>
      <c r="E30" s="44">
        <f t="shared" si="0"/>
        <v>534.20999717712402</v>
      </c>
      <c r="F30" s="44">
        <f t="shared" si="0"/>
        <v>2972.5999984700002</v>
      </c>
      <c r="G30" s="44">
        <f t="shared" si="0"/>
        <v>-3260.9000053370605</v>
      </c>
      <c r="H30" s="44">
        <f t="shared" si="0"/>
        <v>-288.30000686706046</v>
      </c>
      <c r="I30" s="44">
        <f t="shared" si="0"/>
        <v>12463.60000038147</v>
      </c>
      <c r="J30" s="44">
        <f t="shared" si="0"/>
        <v>-31122.114677429199</v>
      </c>
      <c r="K30" s="44">
        <f t="shared" si="0"/>
        <v>-18658.514677047729</v>
      </c>
      <c r="L30" s="44">
        <f t="shared" si="0"/>
        <v>4118.0200042724609</v>
      </c>
      <c r="M30" s="44">
        <f t="shared" si="0"/>
        <v>-1024</v>
      </c>
      <c r="N30" s="72">
        <f t="shared" si="0"/>
        <v>3094.0200042724609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</row>
    <row r="31" spans="1:186" x14ac:dyDescent="0.2">
      <c r="A31" s="33"/>
      <c r="B31" s="34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</row>
    <row r="32" spans="1:186" ht="15.75" thickBo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</row>
    <row r="33" spans="1:186" ht="16.5" thickBot="1" x14ac:dyDescent="0.3">
      <c r="A33" s="26"/>
      <c r="B33" s="87" t="s">
        <v>40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</row>
    <row r="34" spans="1:186" x14ac:dyDescent="0.2">
      <c r="A34" s="33"/>
      <c r="B34" s="90" t="s">
        <v>35</v>
      </c>
      <c r="C34" s="92" t="s">
        <v>36</v>
      </c>
      <c r="D34" s="93"/>
      <c r="E34" s="94"/>
      <c r="F34" s="92" t="s">
        <v>37</v>
      </c>
      <c r="G34" s="93"/>
      <c r="H34" s="94"/>
      <c r="I34" s="92" t="s">
        <v>1</v>
      </c>
      <c r="J34" s="93"/>
      <c r="K34" s="94"/>
      <c r="L34" s="95" t="s">
        <v>33</v>
      </c>
      <c r="M34" s="96"/>
      <c r="N34" s="97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</row>
    <row r="35" spans="1:186" x14ac:dyDescent="0.2">
      <c r="A35" s="29"/>
      <c r="B35" s="91"/>
      <c r="C35" s="31" t="s">
        <v>7</v>
      </c>
      <c r="D35" s="30" t="s">
        <v>8</v>
      </c>
      <c r="E35" s="32" t="s">
        <v>9</v>
      </c>
      <c r="F35" s="31" t="s">
        <v>7</v>
      </c>
      <c r="G35" s="30" t="s">
        <v>8</v>
      </c>
      <c r="H35" s="32" t="s">
        <v>9</v>
      </c>
      <c r="I35" s="31" t="s">
        <v>7</v>
      </c>
      <c r="J35" s="30" t="s">
        <v>8</v>
      </c>
      <c r="K35" s="32" t="s">
        <v>9</v>
      </c>
      <c r="L35" s="31" t="s">
        <v>7</v>
      </c>
      <c r="M35" s="30" t="s">
        <v>8</v>
      </c>
      <c r="N35" s="32" t="s">
        <v>9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</row>
    <row r="36" spans="1:186" x14ac:dyDescent="0.2">
      <c r="A36" s="33"/>
      <c r="B36" s="45" t="s">
        <v>38</v>
      </c>
      <c r="C36" s="54">
        <v>28927</v>
      </c>
      <c r="D36" s="55">
        <v>-5358</v>
      </c>
      <c r="E36" s="50">
        <v>23569</v>
      </c>
      <c r="F36" s="54">
        <v>710</v>
      </c>
      <c r="G36" s="55">
        <v>0</v>
      </c>
      <c r="H36" s="50">
        <v>710</v>
      </c>
      <c r="I36" s="54">
        <v>19755</v>
      </c>
      <c r="J36" s="55">
        <v>-2566</v>
      </c>
      <c r="K36" s="50">
        <v>17189</v>
      </c>
      <c r="L36" s="54">
        <v>0</v>
      </c>
      <c r="M36" s="55">
        <v>0</v>
      </c>
      <c r="N36" s="50">
        <v>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</row>
    <row r="37" spans="1:186" x14ac:dyDescent="0.2">
      <c r="A37" s="29"/>
      <c r="B37" s="45" t="s">
        <v>12</v>
      </c>
      <c r="C37" s="51">
        <v>372</v>
      </c>
      <c r="D37" s="55">
        <v>-1891</v>
      </c>
      <c r="E37" s="56">
        <v>-1519</v>
      </c>
      <c r="F37" s="51">
        <v>266</v>
      </c>
      <c r="G37" s="55">
        <v>0</v>
      </c>
      <c r="H37" s="56">
        <v>266</v>
      </c>
      <c r="I37" s="51">
        <v>11214</v>
      </c>
      <c r="J37" s="55">
        <v>-120</v>
      </c>
      <c r="K37" s="56">
        <v>11094</v>
      </c>
      <c r="L37" s="51">
        <v>0</v>
      </c>
      <c r="M37" s="55">
        <v>0</v>
      </c>
      <c r="N37" s="56">
        <v>0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</row>
    <row r="38" spans="1:186" x14ac:dyDescent="0.2">
      <c r="A38" s="29"/>
      <c r="B38" s="45" t="s">
        <v>13</v>
      </c>
      <c r="C38" s="51">
        <v>0</v>
      </c>
      <c r="D38" s="52">
        <v>-1992</v>
      </c>
      <c r="E38" s="50">
        <v>-1992</v>
      </c>
      <c r="F38" s="51">
        <v>553</v>
      </c>
      <c r="G38" s="52">
        <v>0</v>
      </c>
      <c r="H38" s="50">
        <v>553</v>
      </c>
      <c r="I38" s="51">
        <v>1978</v>
      </c>
      <c r="J38" s="52">
        <v>-2264</v>
      </c>
      <c r="K38" s="50">
        <v>-286</v>
      </c>
      <c r="L38" s="51">
        <v>408</v>
      </c>
      <c r="M38" s="52">
        <v>0</v>
      </c>
      <c r="N38" s="50">
        <v>408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</row>
    <row r="39" spans="1:186" x14ac:dyDescent="0.2">
      <c r="A39" s="29"/>
      <c r="B39" s="45" t="s">
        <v>14</v>
      </c>
      <c r="C39" s="51">
        <v>6463</v>
      </c>
      <c r="D39" s="52">
        <v>-2528</v>
      </c>
      <c r="E39" s="50">
        <v>3935</v>
      </c>
      <c r="F39" s="51">
        <v>127</v>
      </c>
      <c r="G39" s="52">
        <v>0</v>
      </c>
      <c r="H39" s="50">
        <v>127</v>
      </c>
      <c r="I39" s="51">
        <v>4345</v>
      </c>
      <c r="J39" s="52">
        <v>-3443</v>
      </c>
      <c r="K39" s="50">
        <v>902</v>
      </c>
      <c r="L39" s="51">
        <v>0</v>
      </c>
      <c r="M39" s="52">
        <v>0</v>
      </c>
      <c r="N39" s="50">
        <v>0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</row>
    <row r="40" spans="1:186" x14ac:dyDescent="0.2">
      <c r="A40" s="29"/>
      <c r="B40" s="45" t="s">
        <v>15</v>
      </c>
      <c r="C40" s="51">
        <v>405</v>
      </c>
      <c r="D40" s="52">
        <v>-1008</v>
      </c>
      <c r="E40" s="50">
        <v>-603</v>
      </c>
      <c r="F40" s="51">
        <v>104</v>
      </c>
      <c r="G40" s="52">
        <v>0</v>
      </c>
      <c r="H40" s="50">
        <v>104</v>
      </c>
      <c r="I40" s="51">
        <v>12534</v>
      </c>
      <c r="J40" s="52">
        <v>-1129</v>
      </c>
      <c r="K40" s="50">
        <v>11405</v>
      </c>
      <c r="L40" s="51">
        <v>562</v>
      </c>
      <c r="M40" s="52">
        <v>-1092</v>
      </c>
      <c r="N40" s="50">
        <v>-530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</row>
    <row r="41" spans="1:186" x14ac:dyDescent="0.2">
      <c r="A41" s="29"/>
      <c r="B41" s="45" t="s">
        <v>16</v>
      </c>
      <c r="C41" s="51">
        <v>622</v>
      </c>
      <c r="D41" s="52">
        <v>-1890</v>
      </c>
      <c r="E41" s="50">
        <v>-1268</v>
      </c>
      <c r="F41" s="51">
        <v>187</v>
      </c>
      <c r="G41" s="52">
        <v>-445</v>
      </c>
      <c r="H41" s="50">
        <v>-258</v>
      </c>
      <c r="I41" s="51">
        <v>5905</v>
      </c>
      <c r="J41" s="52">
        <v>-1142</v>
      </c>
      <c r="K41" s="50">
        <v>4763</v>
      </c>
      <c r="L41" s="51">
        <v>1026</v>
      </c>
      <c r="M41" s="52">
        <v>0</v>
      </c>
      <c r="N41" s="50">
        <v>1026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</row>
    <row r="42" spans="1:186" x14ac:dyDescent="0.2">
      <c r="A42" s="29"/>
      <c r="B42" s="46" t="s">
        <v>17</v>
      </c>
      <c r="C42" s="51">
        <v>2121</v>
      </c>
      <c r="D42" s="52">
        <v>-2027</v>
      </c>
      <c r="E42" s="50">
        <v>94</v>
      </c>
      <c r="F42" s="51">
        <v>459</v>
      </c>
      <c r="G42" s="52">
        <v>0</v>
      </c>
      <c r="H42" s="50">
        <v>459</v>
      </c>
      <c r="I42" s="51">
        <v>8592</v>
      </c>
      <c r="J42" s="52">
        <v>-3811</v>
      </c>
      <c r="K42" s="50">
        <v>4781</v>
      </c>
      <c r="L42" s="51">
        <v>2002</v>
      </c>
      <c r="M42" s="52">
        <v>-259</v>
      </c>
      <c r="N42" s="50">
        <v>1743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</row>
    <row r="43" spans="1:186" x14ac:dyDescent="0.2">
      <c r="A43" s="29"/>
      <c r="B43" s="46" t="s">
        <v>18</v>
      </c>
      <c r="C43" s="51">
        <v>1983</v>
      </c>
      <c r="D43" s="52">
        <v>-1201</v>
      </c>
      <c r="E43" s="50">
        <v>782</v>
      </c>
      <c r="F43" s="51">
        <v>147</v>
      </c>
      <c r="G43" s="52">
        <v>-239</v>
      </c>
      <c r="H43" s="50">
        <v>-92</v>
      </c>
      <c r="I43" s="51">
        <v>5159</v>
      </c>
      <c r="J43" s="52">
        <v>-5063</v>
      </c>
      <c r="K43" s="50">
        <v>96</v>
      </c>
      <c r="L43" s="51">
        <v>2009</v>
      </c>
      <c r="M43" s="52">
        <v>-750</v>
      </c>
      <c r="N43" s="50">
        <v>1259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</row>
    <row r="44" spans="1:186" x14ac:dyDescent="0.2">
      <c r="A44" s="29"/>
      <c r="B44" s="46" t="s">
        <v>19</v>
      </c>
      <c r="C44" s="51">
        <v>3426</v>
      </c>
      <c r="D44" s="52">
        <v>-1171</v>
      </c>
      <c r="E44" s="50">
        <v>2255</v>
      </c>
      <c r="F44" s="51">
        <v>0</v>
      </c>
      <c r="G44" s="52">
        <v>-112</v>
      </c>
      <c r="H44" s="50">
        <v>-112</v>
      </c>
      <c r="I44" s="51">
        <v>7229</v>
      </c>
      <c r="J44" s="52">
        <v>-903</v>
      </c>
      <c r="K44" s="50">
        <v>6326</v>
      </c>
      <c r="L44" s="51">
        <v>3550</v>
      </c>
      <c r="M44" s="52">
        <v>-716</v>
      </c>
      <c r="N44" s="50">
        <v>2834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</row>
    <row r="45" spans="1:186" x14ac:dyDescent="0.2">
      <c r="A45" s="29"/>
      <c r="B45" s="46" t="s">
        <v>20</v>
      </c>
      <c r="C45" s="51">
        <v>1852</v>
      </c>
      <c r="D45" s="52">
        <v>-1022</v>
      </c>
      <c r="E45" s="50">
        <v>830</v>
      </c>
      <c r="F45" s="51">
        <v>444</v>
      </c>
      <c r="G45" s="52">
        <v>-232</v>
      </c>
      <c r="H45" s="50">
        <v>212</v>
      </c>
      <c r="I45" s="51">
        <v>45212</v>
      </c>
      <c r="J45" s="52">
        <v>-21034</v>
      </c>
      <c r="K45" s="50">
        <v>24178</v>
      </c>
      <c r="L45" s="51">
        <v>3409</v>
      </c>
      <c r="M45" s="52">
        <v>-1044</v>
      </c>
      <c r="N45" s="50">
        <v>2365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</row>
    <row r="46" spans="1:186" x14ac:dyDescent="0.2">
      <c r="A46" s="29"/>
      <c r="B46" s="46" t="s">
        <v>21</v>
      </c>
      <c r="C46" s="51">
        <v>1220</v>
      </c>
      <c r="D46" s="52">
        <v>-612</v>
      </c>
      <c r="E46" s="50">
        <v>889</v>
      </c>
      <c r="F46" s="51">
        <v>212</v>
      </c>
      <c r="G46" s="52">
        <v>-188</v>
      </c>
      <c r="H46" s="50">
        <v>24</v>
      </c>
      <c r="I46" s="51">
        <v>871</v>
      </c>
      <c r="J46" s="52">
        <v>-1059</v>
      </c>
      <c r="K46" s="50">
        <v>-188</v>
      </c>
      <c r="L46" s="51">
        <v>1231</v>
      </c>
      <c r="M46" s="52">
        <v>-575</v>
      </c>
      <c r="N46" s="50">
        <v>656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</row>
    <row r="47" spans="1:186" x14ac:dyDescent="0.2">
      <c r="A47" s="40"/>
      <c r="B47" s="46" t="s">
        <v>22</v>
      </c>
      <c r="C47" s="51">
        <v>390</v>
      </c>
      <c r="D47" s="52">
        <v>-1694</v>
      </c>
      <c r="E47" s="50">
        <v>-1863</v>
      </c>
      <c r="F47" s="51">
        <v>224</v>
      </c>
      <c r="G47" s="52">
        <v>-486</v>
      </c>
      <c r="H47" s="50">
        <v>-262</v>
      </c>
      <c r="I47" s="51">
        <v>1419</v>
      </c>
      <c r="J47" s="52">
        <v>-1690</v>
      </c>
      <c r="K47" s="50">
        <v>-271</v>
      </c>
      <c r="L47" s="51">
        <v>1770</v>
      </c>
      <c r="M47" s="52">
        <v>0</v>
      </c>
      <c r="N47" s="50">
        <v>1770</v>
      </c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</row>
    <row r="48" spans="1:186" x14ac:dyDescent="0.2">
      <c r="A48" s="29"/>
      <c r="B48" s="47" t="s">
        <v>23</v>
      </c>
      <c r="C48" s="51">
        <v>4207.8400001525879</v>
      </c>
      <c r="D48" s="52">
        <v>-1117</v>
      </c>
      <c r="E48" s="50">
        <v>1972.0900001525879</v>
      </c>
      <c r="F48" s="51">
        <v>451</v>
      </c>
      <c r="G48" s="52">
        <v>-50</v>
      </c>
      <c r="H48" s="50">
        <v>401</v>
      </c>
      <c r="I48" s="51">
        <v>2669</v>
      </c>
      <c r="J48" s="52">
        <v>-2922.989990234375</v>
      </c>
      <c r="K48" s="50">
        <v>-253.989990234375</v>
      </c>
      <c r="L48" s="51">
        <v>1978</v>
      </c>
      <c r="M48" s="52">
        <v>0</v>
      </c>
      <c r="N48" s="50">
        <v>1978</v>
      </c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</row>
    <row r="49" spans="1:186" x14ac:dyDescent="0.2">
      <c r="A49" s="29"/>
      <c r="B49" s="47" t="s">
        <v>24</v>
      </c>
      <c r="C49" s="51">
        <v>830</v>
      </c>
      <c r="D49" s="52">
        <v>-2570</v>
      </c>
      <c r="E49" s="50">
        <v>-1940</v>
      </c>
      <c r="F49" s="51">
        <v>279</v>
      </c>
      <c r="G49" s="52">
        <v>-858</v>
      </c>
      <c r="H49" s="50">
        <v>-579</v>
      </c>
      <c r="I49" s="51">
        <v>2639</v>
      </c>
      <c r="J49" s="52">
        <v>-7675.3599853515634</v>
      </c>
      <c r="K49" s="50">
        <v>-5036.3599853515625</v>
      </c>
      <c r="L49" s="51">
        <v>3436</v>
      </c>
      <c r="M49" s="52">
        <v>-1800</v>
      </c>
      <c r="N49" s="50">
        <v>1636</v>
      </c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</row>
    <row r="50" spans="1:186" x14ac:dyDescent="0.2">
      <c r="A50" s="29"/>
      <c r="B50" s="47" t="s">
        <v>25</v>
      </c>
      <c r="C50" s="51">
        <v>5981</v>
      </c>
      <c r="D50" s="52">
        <v>-2039.2099990844727</v>
      </c>
      <c r="E50" s="50">
        <v>4956.7900009155273</v>
      </c>
      <c r="F50" s="51">
        <v>0</v>
      </c>
      <c r="G50" s="52">
        <v>-556</v>
      </c>
      <c r="H50" s="50">
        <v>-556</v>
      </c>
      <c r="I50" s="51">
        <v>2251</v>
      </c>
      <c r="J50" s="52">
        <v>-12502</v>
      </c>
      <c r="K50" s="50">
        <v>-10251</v>
      </c>
      <c r="L50" s="51">
        <v>2411</v>
      </c>
      <c r="M50" s="52">
        <v>0</v>
      </c>
      <c r="N50" s="50">
        <v>2411</v>
      </c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</row>
    <row r="51" spans="1:186" x14ac:dyDescent="0.2">
      <c r="A51" s="29"/>
      <c r="B51" s="47" t="s">
        <v>26</v>
      </c>
      <c r="C51" s="51">
        <v>3745</v>
      </c>
      <c r="D51" s="52">
        <v>-143</v>
      </c>
      <c r="E51" s="50">
        <v>4131</v>
      </c>
      <c r="F51" s="51">
        <v>36</v>
      </c>
      <c r="G51" s="52">
        <v>-259</v>
      </c>
      <c r="H51" s="50">
        <v>-223</v>
      </c>
      <c r="I51" s="51">
        <v>3799.5</v>
      </c>
      <c r="J51" s="52">
        <v>-1383.9000015258789</v>
      </c>
      <c r="K51" s="50">
        <v>2415.5999984741211</v>
      </c>
      <c r="L51" s="51">
        <v>1693.3999938964839</v>
      </c>
      <c r="M51" s="52">
        <v>-508</v>
      </c>
      <c r="N51" s="50">
        <v>1185.3999938964839</v>
      </c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</row>
    <row r="52" spans="1:186" x14ac:dyDescent="0.2">
      <c r="A52" s="29"/>
      <c r="B52" s="47" t="s">
        <v>27</v>
      </c>
      <c r="C52" s="51">
        <v>6354</v>
      </c>
      <c r="D52" s="52">
        <v>-1691.3000030517578</v>
      </c>
      <c r="E52" s="50">
        <v>4965.8144950866699</v>
      </c>
      <c r="F52" s="51">
        <v>107</v>
      </c>
      <c r="G52" s="52">
        <v>-538.5</v>
      </c>
      <c r="H52" s="50">
        <v>-431.5</v>
      </c>
      <c r="I52" s="51">
        <v>4577.8999938964844</v>
      </c>
      <c r="J52" s="52">
        <v>-3236.4646949768062</v>
      </c>
      <c r="K52" s="50">
        <v>1341.4352989196777</v>
      </c>
      <c r="L52" s="51">
        <v>2635.7200012207031</v>
      </c>
      <c r="M52" s="52">
        <v>-214.40000152587891</v>
      </c>
      <c r="N52" s="50">
        <v>2421.3199996948242</v>
      </c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</row>
    <row r="53" spans="1:186" x14ac:dyDescent="0.2">
      <c r="A53" s="33"/>
      <c r="B53" s="47" t="s">
        <v>28</v>
      </c>
      <c r="C53" s="51">
        <v>5827.0998153686523</v>
      </c>
      <c r="D53" s="52">
        <v>-1284.4000015258789</v>
      </c>
      <c r="E53" s="50">
        <v>4669.7998123168945</v>
      </c>
      <c r="F53" s="51">
        <v>166</v>
      </c>
      <c r="G53" s="52">
        <v>-63.799999237060497</v>
      </c>
      <c r="H53" s="50">
        <v>102.20000076293951</v>
      </c>
      <c r="I53" s="51">
        <v>2563.7000007629395</v>
      </c>
      <c r="J53" s="52">
        <v>-3257.349975585938</v>
      </c>
      <c r="K53" s="50">
        <v>-693.6499748229985</v>
      </c>
      <c r="L53" s="51">
        <v>1274.950012207031</v>
      </c>
      <c r="M53" s="52">
        <v>-1089</v>
      </c>
      <c r="N53" s="50">
        <v>185.95001220703102</v>
      </c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</row>
    <row r="54" spans="1:186" x14ac:dyDescent="0.2">
      <c r="A54" s="33"/>
      <c r="B54" s="47" t="s">
        <v>29</v>
      </c>
      <c r="C54" s="51">
        <v>610.00000000000023</v>
      </c>
      <c r="D54" s="52">
        <v>-2200.1399917602535</v>
      </c>
      <c r="E54" s="50">
        <v>-1590.1399917602535</v>
      </c>
      <c r="F54" s="51">
        <v>94</v>
      </c>
      <c r="G54" s="52">
        <v>-47.799999237060497</v>
      </c>
      <c r="H54" s="50">
        <v>46.200000762939503</v>
      </c>
      <c r="I54" s="51">
        <v>1511.4000015258789</v>
      </c>
      <c r="J54" s="52">
        <v>-2315.5999984741211</v>
      </c>
      <c r="K54" s="50">
        <v>-804.19999694824207</v>
      </c>
      <c r="L54" s="51">
        <v>895</v>
      </c>
      <c r="M54" s="52">
        <v>-1486</v>
      </c>
      <c r="N54" s="50">
        <v>-591</v>
      </c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</row>
    <row r="55" spans="1:186" x14ac:dyDescent="0.2">
      <c r="A55" s="33"/>
      <c r="B55" s="48" t="s">
        <v>30</v>
      </c>
      <c r="C55" s="51">
        <v>2144.4299983978271</v>
      </c>
      <c r="D55" s="52">
        <v>-512.87000274658203</v>
      </c>
      <c r="E55" s="50">
        <v>1631.5599956512453</v>
      </c>
      <c r="F55" s="51">
        <v>0</v>
      </c>
      <c r="G55" s="52">
        <v>-442</v>
      </c>
      <c r="H55" s="50">
        <v>-442</v>
      </c>
      <c r="I55" s="51">
        <v>4475.5</v>
      </c>
      <c r="J55" s="52">
        <v>-2929.9499969482422</v>
      </c>
      <c r="K55" s="50">
        <v>1545.5500030517578</v>
      </c>
      <c r="L55" s="51">
        <v>1132.3500061035161</v>
      </c>
      <c r="M55" s="52">
        <v>-6078</v>
      </c>
      <c r="N55" s="50">
        <v>-4945.6499938964844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</row>
    <row r="56" spans="1:186" x14ac:dyDescent="0.2">
      <c r="A56" s="33"/>
      <c r="B56" s="48" t="s">
        <v>31</v>
      </c>
      <c r="C56" s="51">
        <v>764.60000228881836</v>
      </c>
      <c r="D56" s="52">
        <v>-1214.100011825562</v>
      </c>
      <c r="E56" s="50">
        <v>-449.5000095367439</v>
      </c>
      <c r="F56" s="51">
        <v>144</v>
      </c>
      <c r="G56" s="52">
        <v>-609</v>
      </c>
      <c r="H56" s="50">
        <v>-465</v>
      </c>
      <c r="I56" s="51">
        <v>1244.6000003814697</v>
      </c>
      <c r="J56" s="52">
        <v>-2212.5</v>
      </c>
      <c r="K56" s="50">
        <v>-967.89999961853027</v>
      </c>
      <c r="L56" s="51">
        <v>1576</v>
      </c>
      <c r="M56" s="52">
        <v>-627</v>
      </c>
      <c r="N56" s="50">
        <v>949</v>
      </c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</row>
    <row r="57" spans="1:186" x14ac:dyDescent="0.2">
      <c r="A57" s="33"/>
      <c r="B57" s="48" t="s">
        <v>41</v>
      </c>
      <c r="C57" s="70">
        <v>30</v>
      </c>
      <c r="D57" s="68">
        <v>-721</v>
      </c>
      <c r="E57" s="71">
        <v>-691</v>
      </c>
      <c r="F57" s="70">
        <v>0</v>
      </c>
      <c r="G57" s="68">
        <v>-128</v>
      </c>
      <c r="H57" s="69">
        <v>-128</v>
      </c>
      <c r="I57" s="70">
        <v>1612</v>
      </c>
      <c r="J57" s="68">
        <v>-2747.7999992370605</v>
      </c>
      <c r="K57" s="69">
        <v>-1135.7999992370605</v>
      </c>
      <c r="L57" s="70">
        <v>40</v>
      </c>
      <c r="M57" s="68">
        <v>0</v>
      </c>
      <c r="N57" s="50">
        <v>40</v>
      </c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</row>
    <row r="58" spans="1:186" ht="15.75" thickBot="1" x14ac:dyDescent="0.25">
      <c r="A58" s="33"/>
      <c r="B58" s="48" t="s">
        <v>44</v>
      </c>
      <c r="C58" s="51">
        <v>2908.5</v>
      </c>
      <c r="D58" s="52">
        <v>-2524.6000061</v>
      </c>
      <c r="E58" s="50">
        <v>582.5</v>
      </c>
      <c r="F58" s="51">
        <v>104.59999847</v>
      </c>
      <c r="G58" s="52">
        <v>-198.6000061</v>
      </c>
      <c r="H58" s="50">
        <v>-94.000007629999999</v>
      </c>
      <c r="I58" s="51">
        <v>436</v>
      </c>
      <c r="J58" s="52">
        <v>-1538</v>
      </c>
      <c r="K58" s="50">
        <v>-1102</v>
      </c>
      <c r="L58" s="51">
        <v>1788</v>
      </c>
      <c r="M58" s="52">
        <v>-120</v>
      </c>
      <c r="N58" s="50">
        <v>1668</v>
      </c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</row>
    <row r="59" spans="1:186" ht="15.75" thickBot="1" x14ac:dyDescent="0.25">
      <c r="A59" s="33"/>
      <c r="B59" s="43" t="s">
        <v>39</v>
      </c>
      <c r="C59" s="44">
        <f>SUM(C36:C58)</f>
        <v>81183.469816207886</v>
      </c>
      <c r="D59" s="44">
        <f t="shared" ref="D59:N59" si="1">SUM(D36:D58)</f>
        <v>-38411.620016094508</v>
      </c>
      <c r="E59" s="44">
        <f t="shared" si="1"/>
        <v>43347.914302825928</v>
      </c>
      <c r="F59" s="44">
        <f t="shared" si="1"/>
        <v>4814.5999984700002</v>
      </c>
      <c r="G59" s="44">
        <f t="shared" si="1"/>
        <v>-5452.7000045741215</v>
      </c>
      <c r="H59" s="44">
        <f t="shared" si="1"/>
        <v>-638.10000610412101</v>
      </c>
      <c r="I59" s="44">
        <f t="shared" si="1"/>
        <v>151992.59999656677</v>
      </c>
      <c r="J59" s="44">
        <f t="shared" si="1"/>
        <v>-86945.914642333984</v>
      </c>
      <c r="K59" s="44">
        <f t="shared" si="1"/>
        <v>65046.685354232788</v>
      </c>
      <c r="L59" s="44">
        <f t="shared" si="1"/>
        <v>34827.420013427734</v>
      </c>
      <c r="M59" s="44">
        <f t="shared" si="1"/>
        <v>-16358.400001525879</v>
      </c>
      <c r="N59" s="72">
        <f t="shared" si="1"/>
        <v>18469.020011901855</v>
      </c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</row>
    <row r="60" spans="1:186" x14ac:dyDescent="0.2">
      <c r="A60" s="33"/>
      <c r="B60" s="29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</row>
    <row r="61" spans="1:186" x14ac:dyDescent="0.2">
      <c r="A61" s="33"/>
      <c r="B61" s="29"/>
      <c r="C61" s="49"/>
      <c r="D61" s="49"/>
      <c r="E61" s="33"/>
      <c r="F61" s="49"/>
      <c r="G61" s="49"/>
      <c r="H61" s="33"/>
      <c r="I61" s="49"/>
      <c r="J61" s="49"/>
      <c r="K61" s="33"/>
      <c r="L61" s="49"/>
      <c r="M61" s="49"/>
      <c r="N61" s="33"/>
    </row>
    <row r="62" spans="1:186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12">
    <mergeCell ref="B33:N33"/>
    <mergeCell ref="B34:B35"/>
    <mergeCell ref="C34:E34"/>
    <mergeCell ref="F34:H34"/>
    <mergeCell ref="I34:K34"/>
    <mergeCell ref="L34:N34"/>
    <mergeCell ref="B4:N4"/>
    <mergeCell ref="B5:B6"/>
    <mergeCell ref="C5:E5"/>
    <mergeCell ref="F5:H5"/>
    <mergeCell ref="I5:K5"/>
    <mergeCell ref="L5:N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160366-bcfb-49fe-ae5b-ebd90b6ce091">
      <Terms xmlns="http://schemas.microsoft.com/office/infopath/2007/PartnerControls"/>
    </lcf76f155ced4ddcb4097134ff3c332f>
    <TaxCatchAll xmlns="d2c5561e-d5a1-4761-9d3e-caffcd84e59f" xsi:nil="true"/>
    <TestExpiryDate xmlns="38160366-bcfb-49fe-ae5b-ebd90b6ce091" xsi:nil="true"/>
    <Email_x0020_Address xmlns="38160366-bcfb-49fe-ae5b-ebd90b6ce091" xsi:nil="true"/>
    <Unique_x0020_Area_x0020_ID xmlns="38160366-bcfb-49fe-ae5b-ebd90b6ce091" xsi:nil="true"/>
    <Company_x0020_Name xmlns="38160366-bcfb-49fe-ae5b-ebd90b6ce091" xsi:nil="true"/>
    <Officercomments xmlns="38160366-bcfb-49fe-ae5b-ebd90b6ce09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7DB035DBAC944ADE7D0414AF03238" ma:contentTypeVersion="23" ma:contentTypeDescription="Create a new document." ma:contentTypeScope="" ma:versionID="ce161b2754a3e75beeafff718254b100">
  <xsd:schema xmlns:xsd="http://www.w3.org/2001/XMLSchema" xmlns:xs="http://www.w3.org/2001/XMLSchema" xmlns:p="http://schemas.microsoft.com/office/2006/metadata/properties" xmlns:ns2="38160366-bcfb-49fe-ae5b-ebd90b6ce091" xmlns:ns3="d2c5561e-d5a1-4761-9d3e-caffcd84e59f" targetNamespace="http://schemas.microsoft.com/office/2006/metadata/properties" ma:root="true" ma:fieldsID="ec827c578696666a4d4315321b3a6075" ns2:_="" ns3:_="">
    <xsd:import namespace="38160366-bcfb-49fe-ae5b-ebd90b6ce091"/>
    <xsd:import namespace="d2c5561e-d5a1-4761-9d3e-caffcd84e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TestExpiryDate" minOccurs="0"/>
                <xsd:element ref="ns2:MediaServiceBillingMetadata" minOccurs="0"/>
                <xsd:element ref="ns2:Unique_x0020_Area_x0020_ID" minOccurs="0"/>
                <xsd:element ref="ns2:Email_x0020_Address" minOccurs="0"/>
                <xsd:element ref="ns2:Company_x0020_Name" minOccurs="0"/>
                <xsd:element ref="ns2:Officer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60366-bcfb-49fe-ae5b-ebd90b6ce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ExpiryDate" ma:index="23" nillable="true" ma:displayName="Test Expiry Date" ma:description="TEst-  date document wouild be due to expire" ma:format="DateTime" ma:internalName="TestExpiry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Unique_x0020_Area_x0020_ID" ma:index="25" nillable="true" ma:displayName="Unique Area ID" ma:internalName="Unique_x0020_Area_x0020_ID">
      <xsd:simpleType>
        <xsd:restriction base="dms:Text"/>
      </xsd:simpleType>
    </xsd:element>
    <xsd:element name="Email_x0020_Address" ma:index="26" nillable="true" ma:displayName="Email Address" ma:internalName="Email_x0020_Address">
      <xsd:simpleType>
        <xsd:restriction base="dms:Text">
          <xsd:maxLength value="255"/>
        </xsd:restriction>
      </xsd:simpleType>
    </xsd:element>
    <xsd:element name="Company_x0020_Name" ma:index="27" nillable="true" ma:displayName="Company Name" ma:internalName="Company_x0020_Name">
      <xsd:simpleType>
        <xsd:restriction base="dms:Text"/>
      </xsd:simpleType>
    </xsd:element>
    <xsd:element name="Officercomments" ma:index="28" nillable="true" ma:displayName="Officer comments" ma:format="Dropdown" ma:internalName="Officer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5561e-d5a1-4761-9d3e-caffcd84e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3b12a5-4582-46ba-9309-d972dc8876db}" ma:internalName="TaxCatchAll" ma:showField="CatchAllData" ma:web="d2c5561e-d5a1-4761-9d3e-caffcd84e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9D5349-BFF0-4AFB-9E30-FFEDCAC10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4A3027-894F-40E0-94AE-2449A572DD79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8160366-bcfb-49fe-ae5b-ebd90b6ce091"/>
    <ds:schemaRef ds:uri="d2c5561e-d5a1-4761-9d3e-caffcd84e59f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01C1B2-7646-4D2E-84A3-3D91CAAEA6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Town Centre Uses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Robyn Kemp</cp:lastModifiedBy>
  <cp:revision/>
  <dcterms:created xsi:type="dcterms:W3CDTF">2018-11-23T13:22:12Z</dcterms:created>
  <dcterms:modified xsi:type="dcterms:W3CDTF">2026-02-02T14:59:12Z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013C4CEE0698474165594716A59FA97739D92748814BBA896C58922D9F712BA62853B376146515F206EA4A74EE6FE7B323215F06A17D501B98378DFC1CAFCFD83564DFD5BFA8FCFA8D70664D70EF2B497A1DA8116E90D5EE7A59F9D343689BACB50930B1A4027C1BCAC273C479FA3B394DF01B8F1710D1A90965D872DA0AEDA</vt:lpwstr>
  </property>
  <property fmtid="{D5CDD505-2E9C-101B-9397-08002B2CF9AE}" pid="3" name="Business Objects Context Information1">
    <vt:lpwstr>22F90A637AD9B822544809D7A73C0BE2166A36F58F337A65A480A725E81BD246E129F3FF71390DBA2BEC43C5F66A4D911DACDD040521DE66B6170B6DCA7767514A45011C28927382F5BB71E88DABAB12EE4049AFBA57B63952F606E5BF5CCD326E41B88041A95A549521A5E7F822F46F4ED9561513A770ED346F94B0564209B</vt:lpwstr>
  </property>
  <property fmtid="{D5CDD505-2E9C-101B-9397-08002B2CF9AE}" pid="4" name="Business Objects Context Information2">
    <vt:lpwstr>EB7C095BE2F55A69EF64A98B015CC3154D4CF1CE53B50A542BC741F85798E62ABCB001E47E04218DF5731C4B5E52FC03977408FCA5F76E55F036FF5E1373A4142CE309A12C24C9E9CDBA7AE3E7E53CB4C4C7EDDA5CD4902DA9D3F37EE5209836397D0D2D69F09DE2C7D6F531A452DCF5EDAE478B07285EA6E0580CC99083C0E</vt:lpwstr>
  </property>
  <property fmtid="{D5CDD505-2E9C-101B-9397-08002B2CF9AE}" pid="5" name="Business Objects Context Information3">
    <vt:lpwstr>9AEC14B1C656A5A54D7B9EB0512412B12FC709907D8347E436EE9EB66180BFB6CFF1DFEA0F7380132229498950BABFD08BABD88D08FD92B87696A161D75B32613F7643A98AA12D8C9810DD3B78F6E75326BD0FCBCD66766EC291D296AD2B133198733C6164CB9E44C52EEA1A737B414630CFA1F142EDF26B9FBB1C713AA56D8</vt:lpwstr>
  </property>
  <property fmtid="{D5CDD505-2E9C-101B-9397-08002B2CF9AE}" pid="6" name="Business Objects Context Information4">
    <vt:lpwstr>FB445A4433AB4CEB7831AFF5E64CD105198C276F47A9FB157A8C654A3BF4F3547D2218261054AE87A9DC7A29015798C7B88A75C7D9889AF00FC04F2DC71F69D8EB61EB2C394F73E182EEE23CC4A1E106DF5B7BF5081B2AD0A4792B5AC8D8D6900CB60B30AD976D01C0FF54776BC4A623E0772233C7D0C43EE81381087D26C00</vt:lpwstr>
  </property>
  <property fmtid="{D5CDD505-2E9C-101B-9397-08002B2CF9AE}" pid="7" name="Business Objects Context Information5">
    <vt:lpwstr>6F1489900EFA7B6C9818212348B9E9EAC589CC2C25A5DEC5FC67E880214115D321C07C8A5F575BF1433E0D0DCE52377B1E265B807299846A276E95D0DE3D86A49D2A35EC8DF64FA0BB49A311FC7B96932F8E2BD732F5F1FCF1F47500FD3356F4C38A81D10A902BB9A05ECE749BE3280CDD7B6E19E27D129412077D678BAE3C2</vt:lpwstr>
  </property>
  <property fmtid="{D5CDD505-2E9C-101B-9397-08002B2CF9AE}" pid="8" name="Business Objects Context Information6">
    <vt:lpwstr>ED11FE05F3C4D0F3BF68594CD4A75D01B543C99336BB11293B12D5E62EFDDCFA19E23EE65E3D077693CF00FF1B15A01EEE965A8AD20F84B14755E6FC773ED917118F318C0160F56F673848BF5D204EB3966C1E792F9C778431374168A8997D8BCCCAE452C9B51EB244641048ADF86E650EAE2E4B8FEF4C842962665A9182EED</vt:lpwstr>
  </property>
  <property fmtid="{D5CDD505-2E9C-101B-9397-08002B2CF9AE}" pid="9" name="Business Objects Context Information7">
    <vt:lpwstr>091055CCB</vt:lpwstr>
  </property>
  <property fmtid="{D5CDD505-2E9C-101B-9397-08002B2CF9AE}" pid="10" name="ContentTypeId">
    <vt:lpwstr>0x0101006467DB035DBAC944ADE7D0414AF03238</vt:lpwstr>
  </property>
  <property fmtid="{D5CDD505-2E9C-101B-9397-08002B2CF9AE}" pid="11" name="MediaServiceImageTags">
    <vt:lpwstr/>
  </property>
</Properties>
</file>