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cc.cambridgeshire.gov.uk\data\CEU Research and Performance\Research\Research and Monitoring\Data Outputs - Housing\March 2022\Housing Table AMR\"/>
    </mc:Choice>
  </mc:AlternateContent>
  <xr:revisionPtr revIDLastSave="0" documentId="13_ncr:1_{69DA3E70-24A7-4B53-963E-ED9F1E658B5D}" xr6:coauthVersionLast="47" xr6:coauthVersionMax="47" xr10:uidLastSave="{00000000-0000-0000-0000-000000000000}"/>
  <bookViews>
    <workbookView xWindow="-28920" yWindow="-120" windowWidth="29040" windowHeight="15840" xr2:uid="{00000000-000D-0000-FFFF-FFFF00000000}"/>
  </bookViews>
  <sheets>
    <sheet name="H1.1" sheetId="8" r:id="rId1"/>
    <sheet name="H1.1a" sheetId="9" r:id="rId2"/>
    <sheet name="H1.2" sheetId="13" r:id="rId3"/>
    <sheet name="H1.3" sheetId="14" r:id="rId4"/>
    <sheet name="H1.4" sheetId="15" r:id="rId5"/>
    <sheet name="H1.5" sheetId="16" r:id="rId6"/>
    <sheet name="H1.6" sheetId="17" r:id="rId7"/>
    <sheet name="H1.7" sheetId="18" r:id="rId8"/>
    <sheet name="Commitments" sheetId="1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7" i="13" l="1"/>
  <c r="U17" i="13"/>
  <c r="V17" i="13"/>
  <c r="W17" i="13"/>
  <c r="I11" i="19"/>
  <c r="F30" i="19"/>
  <c r="E30" i="19"/>
  <c r="W23" i="13"/>
  <c r="M11" i="13"/>
  <c r="N11" i="13"/>
  <c r="D30" i="19"/>
  <c r="G12" i="19"/>
  <c r="I12" i="19" s="1"/>
  <c r="I7" i="19"/>
  <c r="I5" i="19"/>
  <c r="G5" i="19"/>
  <c r="M21" i="15"/>
  <c r="X15" i="15"/>
  <c r="X9" i="14"/>
  <c r="X6" i="14"/>
  <c r="X11" i="13"/>
  <c r="X6" i="13"/>
  <c r="W6" i="9"/>
  <c r="M32" i="8"/>
  <c r="M16" i="8" l="1"/>
  <c r="X12" i="8"/>
  <c r="V32" i="8" l="1"/>
  <c r="G27" i="19"/>
  <c r="I27" i="19" s="1"/>
  <c r="G25" i="19"/>
  <c r="I25" i="19" s="1"/>
  <c r="I20" i="19"/>
  <c r="G21" i="19"/>
  <c r="I21" i="19" s="1"/>
  <c r="G22" i="19"/>
  <c r="I22" i="19" s="1"/>
  <c r="G23" i="19"/>
  <c r="I23" i="19" s="1"/>
  <c r="G20" i="19"/>
  <c r="G17" i="19"/>
  <c r="I17" i="19" s="1"/>
  <c r="G18" i="19"/>
  <c r="I18" i="19" s="1"/>
  <c r="G16" i="19"/>
  <c r="I16" i="19" s="1"/>
  <c r="G13" i="19"/>
  <c r="I13" i="19" s="1"/>
  <c r="G14" i="19"/>
  <c r="I14" i="19" s="1"/>
  <c r="G6" i="19"/>
  <c r="I6" i="19" s="1"/>
  <c r="W20" i="8"/>
  <c r="W25" i="8"/>
  <c r="X21" i="8"/>
  <c r="W7" i="18"/>
  <c r="W8" i="18"/>
  <c r="W9" i="18"/>
  <c r="W10" i="18"/>
  <c r="W6" i="18"/>
  <c r="W16" i="8"/>
  <c r="X13" i="8"/>
  <c r="X6" i="8"/>
  <c r="W8" i="8"/>
  <c r="X7" i="8"/>
  <c r="V11" i="18"/>
  <c r="X22" i="15"/>
  <c r="W22" i="15"/>
  <c r="W21" i="15"/>
  <c r="X21" i="15" s="1"/>
  <c r="X23" i="15" s="1"/>
  <c r="V21" i="15"/>
  <c r="X19" i="15"/>
  <c r="X18" i="15"/>
  <c r="X16" i="15"/>
  <c r="X17" i="15"/>
  <c r="X20" i="15"/>
  <c r="X13" i="15"/>
  <c r="X12" i="15"/>
  <c r="X9" i="15"/>
  <c r="X11" i="15" s="1"/>
  <c r="X7" i="15"/>
  <c r="X6" i="15"/>
  <c r="W20" i="15"/>
  <c r="W17" i="15"/>
  <c r="W14" i="15"/>
  <c r="W11" i="15"/>
  <c r="W8" i="15"/>
  <c r="X10" i="15"/>
  <c r="X23" i="14"/>
  <c r="X24" i="14"/>
  <c r="X22" i="14"/>
  <c r="X19" i="14"/>
  <c r="X20" i="14"/>
  <c r="X18" i="14"/>
  <c r="X15" i="14"/>
  <c r="X16" i="14"/>
  <c r="X14" i="14"/>
  <c r="X7" i="14"/>
  <c r="X8" i="14"/>
  <c r="W9" i="14"/>
  <c r="W25" i="14"/>
  <c r="W21" i="14"/>
  <c r="W17" i="14"/>
  <c r="V9" i="14"/>
  <c r="W41" i="13"/>
  <c r="W40" i="13"/>
  <c r="W42" i="13" s="1"/>
  <c r="W39" i="13"/>
  <c r="W38" i="13"/>
  <c r="W37" i="13"/>
  <c r="M37" i="13"/>
  <c r="X31" i="13"/>
  <c r="X32" i="13"/>
  <c r="X33" i="13"/>
  <c r="X34" i="13"/>
  <c r="X30" i="13"/>
  <c r="X25" i="13"/>
  <c r="X26" i="13"/>
  <c r="X27" i="13"/>
  <c r="X28" i="13"/>
  <c r="X24" i="13"/>
  <c r="W35" i="13"/>
  <c r="W29" i="13"/>
  <c r="X19" i="13"/>
  <c r="X20" i="13"/>
  <c r="X21" i="13"/>
  <c r="X22" i="13"/>
  <c r="X18" i="13"/>
  <c r="X13" i="13"/>
  <c r="X14" i="13"/>
  <c r="X15" i="13"/>
  <c r="X12" i="13"/>
  <c r="W11" i="13"/>
  <c r="X7" i="13"/>
  <c r="X8" i="13"/>
  <c r="X9" i="13"/>
  <c r="X10" i="13"/>
  <c r="V11" i="9"/>
  <c r="W7" i="9"/>
  <c r="W11" i="9"/>
  <c r="W8" i="9"/>
  <c r="W9" i="9"/>
  <c r="W10" i="9"/>
  <c r="E7" i="19"/>
  <c r="F7" i="19"/>
  <c r="H7" i="19"/>
  <c r="D7" i="19"/>
  <c r="E15" i="19"/>
  <c r="F15" i="19"/>
  <c r="H15" i="19"/>
  <c r="D15" i="19"/>
  <c r="E19" i="19"/>
  <c r="F19" i="19"/>
  <c r="H19" i="19"/>
  <c r="D19" i="19"/>
  <c r="N23" i="13"/>
  <c r="O23" i="13"/>
  <c r="P23" i="13"/>
  <c r="Q23" i="13"/>
  <c r="R23" i="13"/>
  <c r="S23" i="13"/>
  <c r="T23" i="13"/>
  <c r="U23" i="13"/>
  <c r="V23" i="13"/>
  <c r="M23" i="13"/>
  <c r="J10" i="13"/>
  <c r="K10" i="13"/>
  <c r="K41" i="13"/>
  <c r="L10" i="13"/>
  <c r="L41" i="13"/>
  <c r="N35" i="13"/>
  <c r="O35" i="13"/>
  <c r="P35" i="13"/>
  <c r="Q35" i="13"/>
  <c r="R35" i="13"/>
  <c r="S35" i="13"/>
  <c r="M35" i="13"/>
  <c r="N29" i="13"/>
  <c r="O29" i="13"/>
  <c r="P29" i="13"/>
  <c r="Q29" i="13"/>
  <c r="R29" i="13"/>
  <c r="S29" i="13"/>
  <c r="T29" i="13"/>
  <c r="U29" i="13"/>
  <c r="V29" i="13"/>
  <c r="M29" i="13"/>
  <c r="O25" i="8"/>
  <c r="M9" i="14"/>
  <c r="L9" i="14"/>
  <c r="M11" i="15"/>
  <c r="M20" i="8"/>
  <c r="M8" i="8"/>
  <c r="X8" i="8"/>
  <c r="X22" i="8"/>
  <c r="X23" i="8"/>
  <c r="X24" i="8"/>
  <c r="X25" i="8" s="1"/>
  <c r="X32" i="8" s="1"/>
  <c r="X19" i="8"/>
  <c r="T25" i="8"/>
  <c r="U25" i="8"/>
  <c r="V25" i="8"/>
  <c r="X29" i="8"/>
  <c r="T20" i="8"/>
  <c r="U20" i="8"/>
  <c r="V20" i="8"/>
  <c r="X17" i="8"/>
  <c r="X18" i="8"/>
  <c r="X20" i="8"/>
  <c r="X14" i="8"/>
  <c r="X15" i="8"/>
  <c r="T16" i="8"/>
  <c r="U16" i="8"/>
  <c r="V16" i="8"/>
  <c r="T8" i="8"/>
  <c r="U8" i="8"/>
  <c r="V8" i="8"/>
  <c r="V40" i="13"/>
  <c r="T40" i="13"/>
  <c r="U40" i="13"/>
  <c r="T39" i="13"/>
  <c r="U39" i="13"/>
  <c r="V39" i="13"/>
  <c r="T38" i="13"/>
  <c r="U38" i="13"/>
  <c r="V38" i="13"/>
  <c r="T37" i="13"/>
  <c r="U37" i="13"/>
  <c r="V37" i="13"/>
  <c r="U35" i="13"/>
  <c r="V35" i="13"/>
  <c r="T35" i="13"/>
  <c r="I29" i="14"/>
  <c r="E25" i="14"/>
  <c r="F25" i="14"/>
  <c r="G25" i="14"/>
  <c r="H25" i="14"/>
  <c r="I25" i="14"/>
  <c r="J25" i="14"/>
  <c r="K25" i="14"/>
  <c r="L25" i="14"/>
  <c r="M25" i="14"/>
  <c r="N25" i="14"/>
  <c r="O25" i="14"/>
  <c r="P25" i="14"/>
  <c r="Q25" i="14"/>
  <c r="R25" i="14"/>
  <c r="S25" i="14"/>
  <c r="T25" i="14"/>
  <c r="U25" i="14"/>
  <c r="V25" i="14"/>
  <c r="E21" i="14"/>
  <c r="F21" i="14"/>
  <c r="G21" i="14"/>
  <c r="H21" i="14"/>
  <c r="I21" i="14"/>
  <c r="J21" i="14"/>
  <c r="K21" i="14"/>
  <c r="L21" i="14"/>
  <c r="M21" i="14"/>
  <c r="N21" i="14"/>
  <c r="O21" i="14"/>
  <c r="P21" i="14"/>
  <c r="Q21" i="14"/>
  <c r="R21" i="14"/>
  <c r="S21" i="14"/>
  <c r="T21" i="14"/>
  <c r="U21" i="14"/>
  <c r="V21" i="14"/>
  <c r="X21" i="14"/>
  <c r="E17" i="14"/>
  <c r="F17" i="14"/>
  <c r="G17" i="14"/>
  <c r="H17" i="14"/>
  <c r="I17" i="14"/>
  <c r="J17" i="14"/>
  <c r="K17" i="14"/>
  <c r="L17" i="14"/>
  <c r="M17" i="14"/>
  <c r="N17" i="14"/>
  <c r="O17" i="14"/>
  <c r="P17" i="14"/>
  <c r="Q17" i="14"/>
  <c r="R17" i="14"/>
  <c r="S17" i="14"/>
  <c r="T17" i="14"/>
  <c r="U17" i="14"/>
  <c r="V17" i="14"/>
  <c r="E13" i="14"/>
  <c r="F13" i="14"/>
  <c r="G13" i="14"/>
  <c r="H13" i="14"/>
  <c r="I13" i="14"/>
  <c r="J13" i="14"/>
  <c r="K13" i="14"/>
  <c r="L13" i="14"/>
  <c r="D25" i="14"/>
  <c r="D21" i="14"/>
  <c r="D17" i="14"/>
  <c r="D13" i="14"/>
  <c r="E9" i="14"/>
  <c r="F9" i="14"/>
  <c r="G9" i="14"/>
  <c r="H9" i="14"/>
  <c r="I9" i="14"/>
  <c r="J9" i="14"/>
  <c r="K9" i="14"/>
  <c r="N9" i="14"/>
  <c r="O9" i="14"/>
  <c r="P9" i="14"/>
  <c r="Q9" i="14"/>
  <c r="R9" i="14"/>
  <c r="S9" i="14"/>
  <c r="T9" i="14"/>
  <c r="U9" i="14"/>
  <c r="D9" i="14"/>
  <c r="N21" i="15"/>
  <c r="O21" i="15"/>
  <c r="P21" i="15"/>
  <c r="Q21" i="15"/>
  <c r="R21" i="15"/>
  <c r="S21" i="15"/>
  <c r="T21" i="15"/>
  <c r="T23" i="15"/>
  <c r="U21" i="15"/>
  <c r="U23" i="15"/>
  <c r="M22" i="15"/>
  <c r="M23" i="15"/>
  <c r="N22" i="15"/>
  <c r="O22" i="15"/>
  <c r="P22" i="15"/>
  <c r="Q22" i="15"/>
  <c r="Q23" i="15"/>
  <c r="R22" i="15"/>
  <c r="S22" i="15"/>
  <c r="T22" i="15"/>
  <c r="U22" i="15"/>
  <c r="V22" i="15"/>
  <c r="I22" i="15"/>
  <c r="I23" i="15"/>
  <c r="D24" i="19"/>
  <c r="E24" i="19"/>
  <c r="F24" i="19"/>
  <c r="H24" i="19"/>
  <c r="X25" i="14"/>
  <c r="X17" i="14"/>
  <c r="X8" i="15"/>
  <c r="T20" i="15"/>
  <c r="U20" i="15"/>
  <c r="V20" i="15"/>
  <c r="T17" i="15"/>
  <c r="U17" i="15"/>
  <c r="V17" i="15"/>
  <c r="T14" i="15"/>
  <c r="U14" i="15"/>
  <c r="V14" i="15"/>
  <c r="T11" i="15"/>
  <c r="U11" i="15"/>
  <c r="V11" i="15"/>
  <c r="V8" i="15"/>
  <c r="T8" i="15"/>
  <c r="U8" i="15"/>
  <c r="S8" i="15"/>
  <c r="M11" i="18"/>
  <c r="N11" i="18"/>
  <c r="O11" i="18"/>
  <c r="P11" i="18"/>
  <c r="Q11" i="18"/>
  <c r="R11" i="18"/>
  <c r="S11" i="18"/>
  <c r="T11" i="18"/>
  <c r="U11" i="18"/>
  <c r="W11" i="18"/>
  <c r="U11" i="9"/>
  <c r="T11" i="9"/>
  <c r="D37" i="13"/>
  <c r="S25" i="8"/>
  <c r="R25" i="8"/>
  <c r="Q25" i="8"/>
  <c r="P25" i="8"/>
  <c r="N25" i="8"/>
  <c r="M25" i="8"/>
  <c r="L25" i="8"/>
  <c r="L32" i="8"/>
  <c r="K25" i="8"/>
  <c r="K32" i="8"/>
  <c r="J25" i="8"/>
  <c r="I25" i="8"/>
  <c r="H25" i="8"/>
  <c r="H32" i="8"/>
  <c r="G25" i="8"/>
  <c r="F25" i="8"/>
  <c r="F32" i="8"/>
  <c r="E25" i="8"/>
  <c r="E32" i="8"/>
  <c r="D25" i="8"/>
  <c r="E20" i="8"/>
  <c r="F20" i="8"/>
  <c r="G20" i="8"/>
  <c r="G32" i="8"/>
  <c r="H20" i="8"/>
  <c r="I20" i="8"/>
  <c r="J20" i="8"/>
  <c r="J32" i="8"/>
  <c r="K20" i="8"/>
  <c r="L20" i="8"/>
  <c r="N20" i="8"/>
  <c r="O20" i="8"/>
  <c r="P20" i="8"/>
  <c r="Q20" i="8"/>
  <c r="Q32" i="8"/>
  <c r="R20" i="8"/>
  <c r="S20" i="8"/>
  <c r="D20" i="8"/>
  <c r="D32" i="8"/>
  <c r="E16" i="8"/>
  <c r="F16" i="8"/>
  <c r="G16" i="8"/>
  <c r="H16" i="8"/>
  <c r="I16" i="8"/>
  <c r="J16" i="8"/>
  <c r="K16" i="8"/>
  <c r="L16" i="8"/>
  <c r="N16" i="8"/>
  <c r="O16" i="8"/>
  <c r="O32" i="8"/>
  <c r="P16" i="8"/>
  <c r="Q16" i="8"/>
  <c r="R16" i="8"/>
  <c r="S16" i="8"/>
  <c r="D16" i="8"/>
  <c r="E8" i="8"/>
  <c r="F8" i="8"/>
  <c r="G8" i="8"/>
  <c r="H8" i="8"/>
  <c r="I8" i="8"/>
  <c r="I32" i="8"/>
  <c r="J8" i="8"/>
  <c r="K8" i="8"/>
  <c r="L8" i="8"/>
  <c r="N8" i="8"/>
  <c r="O8" i="8"/>
  <c r="P8" i="8"/>
  <c r="Q8" i="8"/>
  <c r="R8" i="8"/>
  <c r="S8" i="8"/>
  <c r="D8" i="8"/>
  <c r="D11" i="18"/>
  <c r="E11" i="18"/>
  <c r="F11" i="18"/>
  <c r="G11" i="18"/>
  <c r="H11" i="18"/>
  <c r="I11" i="18"/>
  <c r="J11" i="18"/>
  <c r="K11" i="18"/>
  <c r="L11" i="18"/>
  <c r="C11" i="18"/>
  <c r="D8" i="15"/>
  <c r="S20" i="15"/>
  <c r="S17" i="15"/>
  <c r="S14" i="15"/>
  <c r="S11" i="15"/>
  <c r="E21" i="15"/>
  <c r="F21" i="15"/>
  <c r="G21" i="15"/>
  <c r="H21" i="15"/>
  <c r="I21" i="15"/>
  <c r="J21" i="15"/>
  <c r="J23" i="15"/>
  <c r="K21" i="15"/>
  <c r="K23" i="15"/>
  <c r="L21" i="15"/>
  <c r="L23" i="15"/>
  <c r="O23" i="15"/>
  <c r="E22" i="15"/>
  <c r="E23" i="15"/>
  <c r="F22" i="15"/>
  <c r="F23" i="15"/>
  <c r="G22" i="15"/>
  <c r="G23" i="15"/>
  <c r="H22" i="15"/>
  <c r="H23" i="15"/>
  <c r="J22" i="15"/>
  <c r="K22" i="15"/>
  <c r="L22" i="15"/>
  <c r="D22" i="15"/>
  <c r="D21" i="15"/>
  <c r="R20" i="15"/>
  <c r="Q20" i="15"/>
  <c r="P20" i="15"/>
  <c r="O20" i="15"/>
  <c r="N20" i="15"/>
  <c r="M20" i="15"/>
  <c r="L20" i="15"/>
  <c r="K20" i="15"/>
  <c r="J20" i="15"/>
  <c r="I20" i="15"/>
  <c r="H20" i="15"/>
  <c r="G20" i="15"/>
  <c r="F20" i="15"/>
  <c r="E20" i="15"/>
  <c r="D20" i="15"/>
  <c r="R17" i="15"/>
  <c r="Q17" i="15"/>
  <c r="P17" i="15"/>
  <c r="O17" i="15"/>
  <c r="N17" i="15"/>
  <c r="M17" i="15"/>
  <c r="L17" i="15"/>
  <c r="K17" i="15"/>
  <c r="J17" i="15"/>
  <c r="I17" i="15"/>
  <c r="H17" i="15"/>
  <c r="G17" i="15"/>
  <c r="F17" i="15"/>
  <c r="E17" i="15"/>
  <c r="D17" i="15"/>
  <c r="R14" i="15"/>
  <c r="Q14" i="15"/>
  <c r="P14" i="15"/>
  <c r="O14" i="15"/>
  <c r="N14" i="15"/>
  <c r="M14" i="15"/>
  <c r="L14" i="15"/>
  <c r="K14" i="15"/>
  <c r="J14" i="15"/>
  <c r="I14" i="15"/>
  <c r="H14" i="15"/>
  <c r="G14" i="15"/>
  <c r="F14" i="15"/>
  <c r="E14" i="15"/>
  <c r="D14" i="15"/>
  <c r="R11" i="15"/>
  <c r="Q11" i="15"/>
  <c r="P11" i="15"/>
  <c r="O11" i="15"/>
  <c r="N11" i="15"/>
  <c r="L11" i="15"/>
  <c r="K11" i="15"/>
  <c r="J11" i="15"/>
  <c r="I11" i="15"/>
  <c r="H11" i="15"/>
  <c r="G11" i="15"/>
  <c r="F11" i="15"/>
  <c r="E11" i="15"/>
  <c r="D11" i="15"/>
  <c r="R8" i="15"/>
  <c r="Q8" i="15"/>
  <c r="P8" i="15"/>
  <c r="O8" i="15"/>
  <c r="N8" i="15"/>
  <c r="M8" i="15"/>
  <c r="L8" i="15"/>
  <c r="K8" i="15"/>
  <c r="J8" i="15"/>
  <c r="I8" i="15"/>
  <c r="H8" i="15"/>
  <c r="G8" i="15"/>
  <c r="F8" i="15"/>
  <c r="E8" i="15"/>
  <c r="E26" i="14"/>
  <c r="F26" i="14"/>
  <c r="F29" i="14"/>
  <c r="G26" i="14"/>
  <c r="H26" i="14"/>
  <c r="I26" i="14"/>
  <c r="J26" i="14"/>
  <c r="J29" i="14"/>
  <c r="K26" i="14"/>
  <c r="K29" i="14"/>
  <c r="L26" i="14"/>
  <c r="L29" i="14"/>
  <c r="E27" i="14"/>
  <c r="E29" i="14"/>
  <c r="F27" i="14"/>
  <c r="G27" i="14"/>
  <c r="H27" i="14"/>
  <c r="I27" i="14"/>
  <c r="J27" i="14"/>
  <c r="K27" i="14"/>
  <c r="L27" i="14"/>
  <c r="E28" i="14"/>
  <c r="F28" i="14"/>
  <c r="G28" i="14"/>
  <c r="G29" i="14"/>
  <c r="H28" i="14"/>
  <c r="H29" i="14"/>
  <c r="I28" i="14"/>
  <c r="J28" i="14"/>
  <c r="K28" i="14"/>
  <c r="L28" i="14"/>
  <c r="D26" i="14"/>
  <c r="D29" i="14"/>
  <c r="D28" i="14"/>
  <c r="D27" i="14"/>
  <c r="S37" i="13"/>
  <c r="S38" i="13"/>
  <c r="S39" i="13"/>
  <c r="S40" i="13"/>
  <c r="L34" i="13"/>
  <c r="K34" i="13"/>
  <c r="J34" i="13"/>
  <c r="I34" i="13"/>
  <c r="H34" i="13"/>
  <c r="G34" i="13"/>
  <c r="F34" i="13"/>
  <c r="E34" i="13"/>
  <c r="D34" i="13"/>
  <c r="L28" i="13"/>
  <c r="K28" i="13"/>
  <c r="J28" i="13"/>
  <c r="I28" i="13"/>
  <c r="H28" i="13"/>
  <c r="G28" i="13"/>
  <c r="F28" i="13"/>
  <c r="E28" i="13"/>
  <c r="D28" i="13"/>
  <c r="L22" i="13"/>
  <c r="K22" i="13"/>
  <c r="J22" i="13"/>
  <c r="I22" i="13"/>
  <c r="H22" i="13"/>
  <c r="G22" i="13"/>
  <c r="F22" i="13"/>
  <c r="E22" i="13"/>
  <c r="E41" i="13"/>
  <c r="L16" i="13"/>
  <c r="K16" i="13"/>
  <c r="J16" i="13"/>
  <c r="I16" i="13"/>
  <c r="H16" i="13"/>
  <c r="G16" i="13"/>
  <c r="F16" i="13"/>
  <c r="D16" i="13"/>
  <c r="R40" i="13"/>
  <c r="Q40" i="13"/>
  <c r="P40" i="13"/>
  <c r="O40" i="13"/>
  <c r="N40" i="13"/>
  <c r="M40" i="13"/>
  <c r="L40" i="13"/>
  <c r="L42" i="13"/>
  <c r="K40" i="13"/>
  <c r="J40" i="13"/>
  <c r="I40" i="13"/>
  <c r="H40" i="13"/>
  <c r="G40" i="13"/>
  <c r="F40" i="13"/>
  <c r="E40" i="13"/>
  <c r="D40" i="13"/>
  <c r="R39" i="13"/>
  <c r="Q39" i="13"/>
  <c r="P39" i="13"/>
  <c r="O39" i="13"/>
  <c r="N39" i="13"/>
  <c r="M39" i="13"/>
  <c r="L39" i="13"/>
  <c r="K39" i="13"/>
  <c r="J39" i="13"/>
  <c r="I39" i="13"/>
  <c r="H39" i="13"/>
  <c r="G39" i="13"/>
  <c r="F39" i="13"/>
  <c r="F42" i="13"/>
  <c r="E39" i="13"/>
  <c r="D39" i="13"/>
  <c r="R38" i="13"/>
  <c r="Q38" i="13"/>
  <c r="P38" i="13"/>
  <c r="O38" i="13"/>
  <c r="N38" i="13"/>
  <c r="M38" i="13"/>
  <c r="L38" i="13"/>
  <c r="K38" i="13"/>
  <c r="J38" i="13"/>
  <c r="I38" i="13"/>
  <c r="H38" i="13"/>
  <c r="H42" i="13"/>
  <c r="G38" i="13"/>
  <c r="F38" i="13"/>
  <c r="E38" i="13"/>
  <c r="D38" i="13"/>
  <c r="R37" i="13"/>
  <c r="Q37" i="13"/>
  <c r="P37" i="13"/>
  <c r="O37" i="13"/>
  <c r="N37" i="13"/>
  <c r="L37" i="13"/>
  <c r="K37" i="13"/>
  <c r="K42" i="13"/>
  <c r="J37" i="13"/>
  <c r="I37" i="13"/>
  <c r="H37" i="13"/>
  <c r="G37" i="13"/>
  <c r="F37" i="13"/>
  <c r="E37" i="13"/>
  <c r="R11" i="9"/>
  <c r="S11" i="9"/>
  <c r="Q11" i="9"/>
  <c r="P11" i="9"/>
  <c r="O11" i="9"/>
  <c r="N11" i="9"/>
  <c r="M11" i="9"/>
  <c r="L11" i="9"/>
  <c r="K11" i="9"/>
  <c r="J11" i="9"/>
  <c r="I11" i="9"/>
  <c r="H11" i="9"/>
  <c r="G11" i="9"/>
  <c r="F11" i="9"/>
  <c r="E11" i="9"/>
  <c r="D11" i="9"/>
  <c r="C11" i="9"/>
  <c r="H10" i="13"/>
  <c r="H41" i="13"/>
  <c r="I10" i="13"/>
  <c r="I41" i="13"/>
  <c r="E10" i="13"/>
  <c r="F10" i="13"/>
  <c r="F41" i="13"/>
  <c r="G10" i="13"/>
  <c r="G41" i="13"/>
  <c r="D23" i="15"/>
  <c r="D10" i="13"/>
  <c r="O11" i="13"/>
  <c r="R11" i="13"/>
  <c r="P11" i="13"/>
  <c r="Q11" i="13"/>
  <c r="T41" i="13"/>
  <c r="T11" i="13"/>
  <c r="U11" i="13"/>
  <c r="U41" i="13"/>
  <c r="V11" i="13"/>
  <c r="V41" i="13"/>
  <c r="S11" i="13"/>
  <c r="D22" i="13"/>
  <c r="D41" i="13"/>
  <c r="I42" i="13"/>
  <c r="G42" i="13"/>
  <c r="X35" i="13"/>
  <c r="Y32" i="13"/>
  <c r="D42" i="13"/>
  <c r="J41" i="13"/>
  <c r="E42" i="13"/>
  <c r="J42" i="13"/>
  <c r="X16" i="8"/>
  <c r="P23" i="15"/>
  <c r="S23" i="15"/>
  <c r="X14" i="15"/>
  <c r="N23" i="15"/>
  <c r="R23" i="15"/>
  <c r="V23" i="15"/>
  <c r="X37" i="13"/>
  <c r="X29" i="13"/>
  <c r="Y24" i="13"/>
  <c r="Y33" i="13"/>
  <c r="Y34" i="13"/>
  <c r="X39" i="13"/>
  <c r="T42" i="13"/>
  <c r="X23" i="13"/>
  <c r="Y23" i="13"/>
  <c r="Y6" i="13"/>
  <c r="V42" i="13"/>
  <c r="U42" i="13"/>
  <c r="Y35" i="13"/>
  <c r="Y30" i="13"/>
  <c r="Y31" i="13"/>
  <c r="X38" i="13"/>
  <c r="Y18" i="13"/>
  <c r="Y28" i="13"/>
  <c r="Y25" i="13"/>
  <c r="Y26" i="13"/>
  <c r="Y29" i="13"/>
  <c r="Y27" i="13"/>
  <c r="Y22" i="13"/>
  <c r="Y21" i="13"/>
  <c r="Y19" i="13"/>
  <c r="Y20" i="13"/>
  <c r="T32" i="8"/>
  <c r="N32" i="8"/>
  <c r="P32" i="8"/>
  <c r="S32" i="8"/>
  <c r="R32" i="8"/>
  <c r="X27" i="8"/>
  <c r="H30" i="19"/>
  <c r="W23" i="15" l="1"/>
  <c r="X40" i="13"/>
  <c r="W32" i="8"/>
  <c r="U32" i="8"/>
  <c r="G24" i="19"/>
  <c r="I15" i="19"/>
  <c r="I24" i="19"/>
  <c r="G15" i="19"/>
  <c r="I19" i="19"/>
  <c r="G19" i="19"/>
  <c r="G7" i="19"/>
  <c r="Y11" i="13"/>
  <c r="Y10" i="13"/>
  <c r="Y8" i="13"/>
  <c r="Y7" i="13"/>
  <c r="Y9" i="13"/>
  <c r="I30" i="19" l="1"/>
  <c r="G30" i="19"/>
  <c r="M17" i="13"/>
  <c r="M41" i="13"/>
  <c r="M42" i="13" s="1"/>
  <c r="N17" i="13"/>
  <c r="N41" i="13"/>
  <c r="N42" i="13" l="1"/>
  <c r="O41" i="13"/>
  <c r="O42" i="13" s="1"/>
  <c r="O17" i="13"/>
  <c r="P17" i="13"/>
  <c r="P41" i="13"/>
  <c r="P42" i="13" s="1"/>
  <c r="Q42" i="13"/>
  <c r="Q17" i="13"/>
  <c r="Q41" i="13"/>
  <c r="R42" i="13"/>
  <c r="R17" i="13"/>
  <c r="R41" i="13"/>
  <c r="X16" i="13"/>
  <c r="Y16" i="13" s="1"/>
  <c r="S41" i="13"/>
  <c r="S42" i="13" s="1"/>
  <c r="Y13" i="13"/>
  <c r="Y15" i="13"/>
  <c r="S17" i="13"/>
  <c r="X17" i="13"/>
  <c r="Y12" i="13" s="1"/>
  <c r="X41" i="13" l="1"/>
  <c r="Y14" i="13"/>
  <c r="Y17" i="13"/>
  <c r="X42" i="13" l="1"/>
  <c r="Y37" i="13" l="1"/>
  <c r="Y40" i="13"/>
  <c r="Y38" i="13"/>
  <c r="Y39" i="13"/>
  <c r="Y42" i="13"/>
  <c r="Y4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tc={455CDE1B-D7BA-48D5-908D-0E918BA034A4}</author>
  </authors>
  <commentList>
    <comment ref="C27" authorId="0" shapeId="0" xr:uid="{455CDE1B-D7BA-48D5-908D-0E918BA034A4}">
      <text>
        <t>[Threaded comment]
Your version of Excel allows you to read this threaded comment; however, any edits to it will get removed if the file is opened in a newer version of Excel. Learn more: https://go.microsoft.com/fwlink/?linkid=870924
Comment:
    Does this include South Cambs district - 'Cambridge settlement' or just Cambridge district?</t>
      </text>
    </comment>
  </commentList>
</comments>
</file>

<file path=xl/sharedStrings.xml><?xml version="1.0" encoding="utf-8"?>
<sst xmlns="http://schemas.openxmlformats.org/spreadsheetml/2006/main" count="467" uniqueCount="97">
  <si>
    <t>District Name</t>
  </si>
  <si>
    <t>Green/Brown</t>
  </si>
  <si>
    <t>Affordable</t>
  </si>
  <si>
    <t>Cambridge City Council</t>
  </si>
  <si>
    <t>Green field</t>
  </si>
  <si>
    <t>Garden</t>
  </si>
  <si>
    <t>Brown field</t>
  </si>
  <si>
    <t>Grand Total</t>
  </si>
  <si>
    <t>Fenland District Council</t>
  </si>
  <si>
    <t>Huntingdonshire District Council</t>
  </si>
  <si>
    <t>South Cambs District Council</t>
  </si>
  <si>
    <t>East Cambs District Council</t>
  </si>
  <si>
    <t>East Cambridgeshire</t>
  </si>
  <si>
    <t>Total</t>
  </si>
  <si>
    <t>Cambridge City Council Total</t>
  </si>
  <si>
    <t>East Cambs District Council Total</t>
  </si>
  <si>
    <t>Fenland District Council Total</t>
  </si>
  <si>
    <t>Huntingdonshire District Council Total</t>
  </si>
  <si>
    <t>South Cambs District Council Total</t>
  </si>
  <si>
    <t>2002-2003</t>
  </si>
  <si>
    <t>2003-2004</t>
  </si>
  <si>
    <t>2004-2005</t>
  </si>
  <si>
    <t>2005-2006</t>
  </si>
  <si>
    <t>2006-2007</t>
  </si>
  <si>
    <t>2007-2008</t>
  </si>
  <si>
    <t>2008-2009</t>
  </si>
  <si>
    <t>2009-2010</t>
  </si>
  <si>
    <t>2010-2011</t>
  </si>
  <si>
    <t>2011-2012</t>
  </si>
  <si>
    <t>2012-2013</t>
  </si>
  <si>
    <t>2013-2014</t>
  </si>
  <si>
    <t>2014-2015</t>
  </si>
  <si>
    <t>2015-2016</t>
  </si>
  <si>
    <t>2016-2017</t>
  </si>
  <si>
    <t>Cambridge City</t>
  </si>
  <si>
    <t>Within Cambridge Urban Extent</t>
  </si>
  <si>
    <t>Outside Settlements</t>
  </si>
  <si>
    <t>Within Market Towns</t>
  </si>
  <si>
    <t>Within Village Framework</t>
  </si>
  <si>
    <t>Fenland</t>
  </si>
  <si>
    <t>Huntingdonshire</t>
  </si>
  <si>
    <t>South Cambridgeshire</t>
  </si>
  <si>
    <t>Within Cambridge Built Up Area</t>
  </si>
  <si>
    <t>Within New Settlements</t>
  </si>
  <si>
    <t>Cambridgeshire</t>
  </si>
  <si>
    <r>
      <t>-</t>
    </r>
    <r>
      <rPr>
        <sz val="8"/>
        <color indexed="8"/>
        <rFont val="Arial"/>
        <family val="2"/>
      </rPr>
      <t>“Cambridge Urban Extent” comprises the current built-up area of Cambridge, plus land contiguous with (i.e. adjacent to) the built-up area that is allocated for development</t>
    </r>
  </si>
  <si>
    <t>2017-2018</t>
  </si>
  <si>
    <t>Dwelling Completions (NET) in Cambridgeshire</t>
  </si>
  <si>
    <t>- NET completions include all dwelling gains in monitoring year minus the losses (demolitions, etc.)</t>
  </si>
  <si>
    <t>Dwelling Completions (GROSS) in Cambridgeshire by Number of Bedrooms</t>
  </si>
  <si>
    <t>% Total</t>
  </si>
  <si>
    <t>1 Bed</t>
  </si>
  <si>
    <t>2 Bed</t>
  </si>
  <si>
    <t>3 Bed</t>
  </si>
  <si>
    <t>4 Bed</t>
  </si>
  <si>
    <t>U/K Beds</t>
  </si>
  <si>
    <t>% on BRN</t>
  </si>
  <si>
    <t>Affordable Dwelling Completions (GROSS) in Cambridgeshire</t>
  </si>
  <si>
    <t>Total Completed</t>
  </si>
  <si>
    <t>% Affordable</t>
  </si>
  <si>
    <t>Additional Pitches for Gypsy and Travellers and Travelling Showpeople (NET) in Cambridgeshire</t>
  </si>
  <si>
    <t>City</t>
  </si>
  <si>
    <t xml:space="preserve">South Cambridgeshire District Council </t>
  </si>
  <si>
    <t>&lt;30 DPH</t>
  </si>
  <si>
    <t>30-50 DPH</t>
  </si>
  <si>
    <t>&gt;50 DPH</t>
  </si>
  <si>
    <t>TOTAL COMPLETED</t>
  </si>
  <si>
    <t xml:space="preserve">East Cambridgeshire District Council </t>
  </si>
  <si>
    <r>
      <t>-</t>
    </r>
    <r>
      <rPr>
        <sz val="10"/>
        <color indexed="8"/>
        <rFont val="Arial"/>
        <family val="2"/>
      </rPr>
      <t xml:space="preserve"> “Cambridge Urban Extent” comprises the current built-up area of Cambridge, plus land contiguous with (i.e. adjacent to) the built-up area that is allocated for development.</t>
    </r>
  </si>
  <si>
    <t xml:space="preserve">Within Cambridge Urban </t>
  </si>
  <si>
    <t>Breakdown between settlements not available</t>
  </si>
  <si>
    <t>Total Commitments</t>
  </si>
  <si>
    <t>Adopted Allocation with no Planning Permissions</t>
  </si>
  <si>
    <t>Total Permissions</t>
  </si>
  <si>
    <t>Full / Reserved Matters permission, Not Started</t>
  </si>
  <si>
    <t>Full / Reserved Matters permission, Under Construction</t>
  </si>
  <si>
    <t>Outline planning permission</t>
  </si>
  <si>
    <t>Breakdown betweens settlements not availabe</t>
  </si>
  <si>
    <t>2018-2019</t>
  </si>
  <si>
    <t>2019-2020</t>
  </si>
  <si>
    <t>2020-2021</t>
  </si>
  <si>
    <t>Not Available</t>
  </si>
  <si>
    <t>The 11 Market Towns are Ely, Littleport, Soham, Chatteris, March, Whittlesey, Wisbech, Huntingdon, Ramsey, St Ives, St Neots. The New Settlements in South Cambridgeshire refer to Cambourne (including Cambourne West) and Northstowe.</t>
  </si>
  <si>
    <t>Table H1.1 Dwelling Completions in Cambridgeshire 2002-2022</t>
  </si>
  <si>
    <t>2002-2022</t>
  </si>
  <si>
    <t>2021-2022</t>
  </si>
  <si>
    <t>Dwelling Completions (GROSS) Completed on PDL in Cambridgeshire (2002-2022)</t>
  </si>
  <si>
    <t>Table H1.1a Dwellings Completed (NET) by Districts in Cambridgeshire (2002-2022)</t>
  </si>
  <si>
    <t>Table H1.2 New Dwellings (GROSS) Completed in Cambridgeshire (2002-2022) Showing Number of Bedrooms</t>
  </si>
  <si>
    <t>Table H1.3 New Dwellings (GROSS) Completed on PDL in Cambridgeshire (2002-2022)</t>
  </si>
  <si>
    <t>Table H1.4 New Affordable Dwellings Completed (GROSS) in Cambridgeshire 2002-2022</t>
  </si>
  <si>
    <t>Table H1.7 Additional Pitches for Gypsies and Travellers and Travelling Showpeople (NET) in Cambridgeshire by District (2002-2022)</t>
  </si>
  <si>
    <t>Table H1.6 Density Range of Completed Dwellings on Sites Greater than Nine Dwellings 2002-2022</t>
  </si>
  <si>
    <t>Table H1.5 Average Density of Completed Dwellings on Sites Greater than Nine Dwellings (2002-2022)</t>
  </si>
  <si>
    <t>Table H2.1 Dwelling Commitments in Cambridgeshire as at 31/03/2022</t>
  </si>
  <si>
    <t>The data shows the number of formal commitments at 31/3/2022, i.e. those with planning permission or allocated for development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</si>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</sst>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family val="2"/>
    </font>
    <font>
      <sz val="10"/>
      <color indexed="8"/>
      <name val="Arial"/>
      <family val="2"/>
    </font>
    <font>
      <sz val="10"/>
      <color indexed="8"/>
      <name val="Arial"/>
      <family val="2"/>
    </font>
    <font>
      <sz val="8"/>
      <color indexed="8"/>
      <name val="Arial"/>
      <family val="2"/>
    </font>
    <font>
      <sz val="8"/>
      <color indexed="8"/>
      <name val="Arial"/>
      <family val="2"/>
    </font>
    <font>
      <b/>
      <sz val="8"/>
      <color indexed="8"/>
      <name val="Arial"/>
      <family val="2"/>
    </font>
    <font>
      <b/>
      <sz val="10"/>
      <color indexed="8"/>
      <name val="Arial"/>
      <family val="2"/>
    </font>
    <font>
      <b/>
      <sz val="10"/>
      <name val="Arial"/>
      <family val="2"/>
    </font>
    <font>
      <b/>
      <sz val="12"/>
      <color indexed="8"/>
      <name val="Arial"/>
      <family val="2"/>
    </font>
    <font>
      <sz val="8"/>
      <name val="Arial"/>
      <family val="2"/>
    </font>
    <font>
      <b/>
      <sz val="11"/>
      <color indexed="8"/>
      <name val="Arial"/>
      <family val="2"/>
    </font>
    <font>
      <sz val="10"/>
      <color theme="1"/>
      <name val="Arial"/>
      <family val="2"/>
    </font>
    <font>
      <b/>
      <sz val="12"/>
      <color theme="1"/>
      <name val="Arial"/>
      <family val="2"/>
    </font>
    <font>
      <sz val="8"/>
      <color theme="1"/>
      <name val="Arial"/>
      <family val="2"/>
    </font>
    <font>
      <sz val="8"/>
      <color rgb="FF000000"/>
      <name val="Arial"/>
      <family val="2"/>
    </font>
    <font>
      <b/>
      <sz val="12"/>
      <color rgb="FF000000"/>
      <name val="Arial"/>
      <family val="2"/>
    </font>
    <font>
      <b/>
      <sz val="8"/>
      <color theme="1"/>
      <name val="Arial"/>
      <family val="2"/>
    </font>
    <font>
      <sz val="10"/>
      <color rgb="FF000000"/>
      <name val="Arial"/>
      <family val="2"/>
    </font>
    <font>
      <b/>
      <sz val="10"/>
      <color rgb="FF000000"/>
      <name val="Arial"/>
      <family val="2"/>
    </font>
    <font>
      <b/>
      <sz val="10"/>
      <color theme="1"/>
      <name val="Arial"/>
      <family val="2"/>
    </font>
    <font>
      <b/>
      <sz val="8"/>
      <color rgb="FF000000"/>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1"/>
      <color rgb="FF000000"/>
      <name val="Arial"/>
      <family val="2"/>
    </font>
    <font>
      <b/>
      <sz val="11"/>
      <color theme="1"/>
      <name val="Arial"/>
      <family val="2"/>
    </font>
  </fonts>
  <fills count="22">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59996337778862885"/>
        <bgColor indexed="64"/>
      </patternFill>
    </fill>
    <fill>
      <patternFill patternType="solid">
        <fgColor theme="4" tint="0.59996337778862885"/>
        <bgColor theme="4" tint="0.79995117038483843"/>
      </patternFill>
    </fill>
    <fill>
      <patternFill patternType="solid">
        <fgColor theme="5" tint="0.59996337778862885"/>
        <bgColor indexed="64"/>
      </patternFill>
    </fill>
    <fill>
      <patternFill patternType="solid">
        <fgColor rgb="FF808080"/>
        <bgColor indexed="64"/>
      </patternFill>
    </fill>
    <fill>
      <patternFill patternType="solid">
        <fgColor theme="0" tint="-0.499984740745262"/>
        <bgColor indexed="64"/>
      </patternFill>
    </fill>
    <fill>
      <patternFill patternType="solid">
        <fgColor theme="4" tint="0.59999389629810485"/>
        <bgColor rgb="FF993366"/>
      </patternFill>
    </fill>
    <fill>
      <patternFill patternType="solid">
        <fgColor theme="5" tint="0.59999389629810485"/>
        <bgColor rgb="FF993366"/>
      </patternFill>
    </fill>
    <fill>
      <patternFill patternType="solid">
        <fgColor theme="4" tint="0.59999389629810485"/>
        <bgColor indexed="25"/>
      </patternFill>
    </fill>
    <fill>
      <patternFill patternType="solid">
        <fgColor rgb="FFFFFF00"/>
        <bgColor indexed="25"/>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993366"/>
      </patternFill>
    </fill>
    <fill>
      <patternFill patternType="solid">
        <fgColor rgb="FFFFC000"/>
        <bgColor indexed="25"/>
      </patternFill>
    </fill>
    <fill>
      <patternFill patternType="solid">
        <fgColor rgb="FFFFC000"/>
        <bgColor indexed="64"/>
      </patternFill>
    </fill>
    <fill>
      <patternFill patternType="solid">
        <fgColor theme="0" tint="-0.14996795556505021"/>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top style="thin">
        <color rgb="FF000000"/>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6">
    <xf numFmtId="0" fontId="0" fillId="0" borderId="0">
      <alignment vertical="center"/>
    </xf>
    <xf numFmtId="0" fontId="1" fillId="0" borderId="0">
      <alignment vertical="top"/>
    </xf>
    <xf numFmtId="0" fontId="2" fillId="0" borderId="0">
      <alignment vertical="top"/>
    </xf>
    <xf numFmtId="0" fontId="11" fillId="0" borderId="0"/>
    <xf numFmtId="0" fontId="2" fillId="0" borderId="0">
      <alignment vertical="top"/>
    </xf>
    <xf numFmtId="0" fontId="1" fillId="0" borderId="0">
      <alignment vertical="top"/>
    </xf>
  </cellStyleXfs>
  <cellXfs count="179">
    <xf numFmtId="0" fontId="0" fillId="0" borderId="0" xfId="0">
      <alignment vertical="center"/>
    </xf>
    <xf numFmtId="0" fontId="0" fillId="0" borderId="0" xfId="0" applyAlignment="1">
      <alignment vertical="top"/>
    </xf>
    <xf numFmtId="0" fontId="0" fillId="0" borderId="0" xfId="0" applyAlignment="1"/>
    <xf numFmtId="0" fontId="1" fillId="0" borderId="0" xfId="0" applyFont="1" applyAlignment="1">
      <alignment vertical="top"/>
    </xf>
    <xf numFmtId="0" fontId="12" fillId="0" borderId="0" xfId="0" applyFont="1" applyAlignment="1"/>
    <xf numFmtId="3" fontId="0" fillId="0" borderId="0" xfId="0" applyNumberFormat="1" applyAlignment="1">
      <alignment vertical="top"/>
    </xf>
    <xf numFmtId="0" fontId="0" fillId="2" borderId="1" xfId="0" applyFill="1" applyBorder="1" applyAlignment="1"/>
    <xf numFmtId="3" fontId="0" fillId="2" borderId="1" xfId="0" applyNumberFormat="1" applyFill="1" applyBorder="1" applyAlignment="1">
      <alignment horizontal="center"/>
    </xf>
    <xf numFmtId="3" fontId="1" fillId="2" borderId="1" xfId="0" applyNumberFormat="1" applyFont="1" applyFill="1" applyBorder="1" applyAlignment="1">
      <alignment horizontal="center"/>
    </xf>
    <xf numFmtId="0" fontId="0" fillId="3" borderId="1" xfId="0" applyFill="1" applyBorder="1" applyAlignment="1"/>
    <xf numFmtId="3" fontId="0" fillId="0" borderId="1" xfId="0" applyNumberFormat="1" applyBorder="1" applyAlignment="1">
      <alignment horizontal="center"/>
    </xf>
    <xf numFmtId="0" fontId="0" fillId="4" borderId="1" xfId="0" applyFill="1" applyBorder="1" applyAlignment="1"/>
    <xf numFmtId="3" fontId="0" fillId="4" borderId="1" xfId="0" applyNumberFormat="1" applyFill="1" applyBorder="1" applyAlignment="1">
      <alignment horizontal="center"/>
    </xf>
    <xf numFmtId="3" fontId="0" fillId="0" borderId="0" xfId="0" applyNumberFormat="1" applyAlignment="1"/>
    <xf numFmtId="0" fontId="13" fillId="0" borderId="0" xfId="0" applyFont="1" applyAlignment="1">
      <alignment horizontal="left" vertical="center" readingOrder="1"/>
    </xf>
    <xf numFmtId="0" fontId="14" fillId="0" borderId="0" xfId="0" applyFont="1" applyAlignment="1">
      <alignment horizontal="left" vertical="center" readingOrder="1"/>
    </xf>
    <xf numFmtId="0" fontId="15" fillId="0" borderId="0" xfId="0" applyFont="1" applyAlignment="1">
      <alignment horizontal="left" vertical="center" readingOrder="1"/>
    </xf>
    <xf numFmtId="0" fontId="4" fillId="0" borderId="0" xfId="0" applyFont="1" applyAlignment="1">
      <alignment vertical="top"/>
    </xf>
    <xf numFmtId="0" fontId="4" fillId="5" borderId="1" xfId="0" applyFont="1" applyFill="1" applyBorder="1" applyAlignment="1">
      <alignment vertical="top"/>
    </xf>
    <xf numFmtId="3" fontId="16" fillId="6" borderId="1" xfId="0" applyNumberFormat="1" applyFont="1" applyFill="1" applyBorder="1" applyAlignment="1">
      <alignment horizontal="center"/>
    </xf>
    <xf numFmtId="0" fontId="5" fillId="5" borderId="1" xfId="0" applyFont="1" applyFill="1" applyBorder="1" applyAlignment="1">
      <alignment vertical="top"/>
    </xf>
    <xf numFmtId="3" fontId="4" fillId="0" borderId="1" xfId="0" applyNumberFormat="1" applyFont="1" applyBorder="1" applyAlignment="1">
      <alignment vertical="top"/>
    </xf>
    <xf numFmtId="0" fontId="5" fillId="7" borderId="1" xfId="0" applyFont="1" applyFill="1" applyBorder="1" applyAlignment="1">
      <alignment vertical="top"/>
    </xf>
    <xf numFmtId="3" fontId="5" fillId="7" borderId="1" xfId="0" applyNumberFormat="1" applyFont="1" applyFill="1" applyBorder="1" applyAlignment="1">
      <alignment vertical="top"/>
    </xf>
    <xf numFmtId="3" fontId="13" fillId="0" borderId="1" xfId="0" applyNumberFormat="1" applyFont="1" applyBorder="1" applyAlignment="1">
      <alignment horizontal="center"/>
    </xf>
    <xf numFmtId="0" fontId="17" fillId="3" borderId="16" xfId="0" applyFont="1" applyFill="1" applyBorder="1" applyAlignment="1">
      <alignment horizontal="left" vertical="top" wrapText="1" readingOrder="1"/>
    </xf>
    <xf numFmtId="3" fontId="11" fillId="0" borderId="1" xfId="0" applyNumberFormat="1" applyFont="1" applyBorder="1" applyAlignment="1">
      <alignment horizontal="center"/>
    </xf>
    <xf numFmtId="9" fontId="11" fillId="0" borderId="2" xfId="0" applyNumberFormat="1" applyFont="1" applyBorder="1" applyAlignment="1">
      <alignment horizontal="center"/>
    </xf>
    <xf numFmtId="9" fontId="11" fillId="0" borderId="1" xfId="0" applyNumberFormat="1" applyFont="1" applyBorder="1" applyAlignment="1">
      <alignment horizontal="center"/>
    </xf>
    <xf numFmtId="0" fontId="18" fillId="4" borderId="17" xfId="0" applyFont="1" applyFill="1" applyBorder="1" applyAlignment="1">
      <alignment horizontal="left" vertical="top" wrapText="1" readingOrder="1"/>
    </xf>
    <xf numFmtId="3" fontId="18" fillId="4" borderId="18" xfId="0" applyNumberFormat="1" applyFont="1" applyFill="1" applyBorder="1" applyAlignment="1">
      <alignment horizontal="center" wrapText="1" readingOrder="1"/>
    </xf>
    <xf numFmtId="0" fontId="17" fillId="8" borderId="16" xfId="0" applyFont="1" applyFill="1" applyBorder="1" applyAlignment="1">
      <alignment wrapText="1" readingOrder="1"/>
    </xf>
    <xf numFmtId="0" fontId="17" fillId="8" borderId="19" xfId="0" applyFont="1" applyFill="1" applyBorder="1" applyAlignment="1">
      <alignment wrapText="1" readingOrder="1"/>
    </xf>
    <xf numFmtId="3" fontId="17" fillId="8" borderId="20" xfId="0" applyNumberFormat="1" applyFont="1" applyFill="1" applyBorder="1" applyAlignment="1">
      <alignment wrapText="1" readingOrder="1"/>
    </xf>
    <xf numFmtId="3" fontId="0" fillId="9" borderId="1" xfId="0" applyNumberFormat="1" applyFill="1" applyBorder="1" applyAlignment="1"/>
    <xf numFmtId="9" fontId="0" fillId="9" borderId="1" xfId="0" applyNumberFormat="1" applyFill="1" applyBorder="1" applyAlignment="1"/>
    <xf numFmtId="3" fontId="11" fillId="0" borderId="3" xfId="0" applyNumberFormat="1" applyFont="1" applyBorder="1" applyAlignment="1">
      <alignment horizontal="center"/>
    </xf>
    <xf numFmtId="3" fontId="18" fillId="4" borderId="17" xfId="0" applyNumberFormat="1" applyFont="1" applyFill="1" applyBorder="1" applyAlignment="1">
      <alignment horizontal="center" wrapText="1" readingOrder="1"/>
    </xf>
    <xf numFmtId="9" fontId="19" fillId="4" borderId="2" xfId="0" applyNumberFormat="1" applyFont="1" applyFill="1" applyBorder="1" applyAlignment="1">
      <alignment horizontal="center"/>
    </xf>
    <xf numFmtId="9" fontId="19" fillId="4" borderId="1" xfId="0" applyNumberFormat="1" applyFont="1" applyFill="1" applyBorder="1" applyAlignment="1">
      <alignment horizontal="center"/>
    </xf>
    <xf numFmtId="0" fontId="20" fillId="3" borderId="18" xfId="0" applyFont="1" applyFill="1" applyBorder="1" applyAlignment="1">
      <alignment horizontal="center" vertical="top" wrapText="1" readingOrder="1"/>
    </xf>
    <xf numFmtId="0" fontId="20" fillId="3" borderId="21" xfId="0" applyFont="1" applyFill="1" applyBorder="1" applyAlignment="1">
      <alignment horizontal="center" vertical="top" wrapText="1" readingOrder="1"/>
    </xf>
    <xf numFmtId="0" fontId="20" fillId="3" borderId="4" xfId="0" applyFont="1" applyFill="1" applyBorder="1" applyAlignment="1">
      <alignment horizontal="center" vertical="top" wrapText="1" readingOrder="1"/>
    </xf>
    <xf numFmtId="0" fontId="14" fillId="3" borderId="16" xfId="0" applyFont="1" applyFill="1" applyBorder="1" applyAlignment="1">
      <alignment horizontal="left" vertical="top" wrapText="1" readingOrder="1"/>
    </xf>
    <xf numFmtId="0" fontId="14" fillId="4" borderId="16" xfId="0" applyFont="1" applyFill="1" applyBorder="1" applyAlignment="1">
      <alignment horizontal="left" vertical="top" wrapText="1" readingOrder="1"/>
    </xf>
    <xf numFmtId="10" fontId="20" fillId="4" borderId="1" xfId="0" applyNumberFormat="1" applyFont="1" applyFill="1" applyBorder="1" applyAlignment="1">
      <alignment horizontal="center" vertical="top" wrapText="1" readingOrder="1"/>
    </xf>
    <xf numFmtId="3" fontId="14" fillId="0" borderId="1" xfId="0" applyNumberFormat="1" applyFont="1" applyBorder="1" applyAlignment="1">
      <alignment horizontal="center" wrapText="1" readingOrder="1"/>
    </xf>
    <xf numFmtId="0" fontId="20" fillId="3" borderId="17" xfId="0" applyFont="1" applyFill="1" applyBorder="1" applyAlignment="1">
      <alignment horizontal="center" vertical="center" wrapText="1" readingOrder="1"/>
    </xf>
    <xf numFmtId="0" fontId="14" fillId="0" borderId="17" xfId="0" applyFont="1" applyBorder="1" applyAlignment="1">
      <alignment horizontal="center" vertical="top" wrapText="1" readingOrder="1"/>
    </xf>
    <xf numFmtId="0" fontId="20" fillId="4" borderId="17" xfId="0" applyFont="1" applyFill="1" applyBorder="1" applyAlignment="1">
      <alignment horizontal="center" vertical="center" wrapText="1" readingOrder="1"/>
    </xf>
    <xf numFmtId="0" fontId="20" fillId="4" borderId="17" xfId="0" applyFont="1" applyFill="1" applyBorder="1" applyAlignment="1">
      <alignment horizontal="center" wrapText="1" readingOrder="1"/>
    </xf>
    <xf numFmtId="0" fontId="17" fillId="10" borderId="1" xfId="5" applyFont="1" applyFill="1" applyBorder="1">
      <alignment vertical="top"/>
    </xf>
    <xf numFmtId="0" fontId="18" fillId="10" borderId="1" xfId="5" applyFont="1" applyFill="1" applyBorder="1" applyAlignment="1">
      <alignment horizontal="center" vertical="top" wrapText="1"/>
    </xf>
    <xf numFmtId="14" fontId="18" fillId="10" borderId="1" xfId="5" applyNumberFormat="1" applyFont="1" applyFill="1" applyBorder="1" applyAlignment="1">
      <alignment horizontal="center" vertical="top"/>
    </xf>
    <xf numFmtId="2" fontId="0" fillId="0" borderId="1" xfId="0" applyNumberFormat="1" applyBorder="1" applyAlignment="1">
      <alignment vertical="top"/>
    </xf>
    <xf numFmtId="14" fontId="18" fillId="11" borderId="1" xfId="5" applyNumberFormat="1" applyFont="1" applyFill="1" applyBorder="1" applyAlignment="1">
      <alignment horizontal="center" vertical="top"/>
    </xf>
    <xf numFmtId="2" fontId="18" fillId="11" borderId="1" xfId="5" applyNumberFormat="1" applyFont="1" applyFill="1" applyBorder="1" applyAlignment="1">
      <alignment horizontal="center" vertical="top"/>
    </xf>
    <xf numFmtId="0" fontId="0" fillId="12" borderId="3" xfId="0" applyFill="1" applyBorder="1" applyAlignment="1">
      <alignment vertical="top"/>
    </xf>
    <xf numFmtId="0" fontId="3" fillId="12" borderId="3" xfId="0" applyFont="1" applyFill="1" applyBorder="1" applyAlignment="1">
      <alignment vertical="top"/>
    </xf>
    <xf numFmtId="0" fontId="6" fillId="12" borderId="1" xfId="0" applyFont="1" applyFill="1" applyBorder="1" applyAlignment="1">
      <alignment vertical="top"/>
    </xf>
    <xf numFmtId="164" fontId="0" fillId="0" borderId="1" xfId="0" applyNumberFormat="1" applyBorder="1" applyAlignment="1">
      <alignment vertical="top"/>
    </xf>
    <xf numFmtId="3" fontId="17" fillId="0" borderId="1" xfId="0" applyNumberFormat="1" applyFont="1" applyBorder="1" applyAlignment="1">
      <alignment horizontal="right" wrapText="1" readingOrder="1"/>
    </xf>
    <xf numFmtId="0" fontId="6" fillId="13" borderId="1" xfId="0" applyFont="1" applyFill="1" applyBorder="1" applyAlignment="1">
      <alignment vertical="top"/>
    </xf>
    <xf numFmtId="164" fontId="0" fillId="14" borderId="1" xfId="0" applyNumberFormat="1" applyFill="1" applyBorder="1" applyAlignment="1">
      <alignment vertical="top"/>
    </xf>
    <xf numFmtId="3" fontId="0" fillId="14" borderId="1" xfId="0" applyNumberFormat="1" applyFill="1" applyBorder="1" applyAlignment="1">
      <alignment horizontal="right" vertical="top"/>
    </xf>
    <xf numFmtId="3" fontId="11" fillId="15" borderId="1" xfId="0" applyNumberFormat="1" applyFont="1" applyFill="1" applyBorder="1" applyAlignment="1">
      <alignment horizontal="center"/>
    </xf>
    <xf numFmtId="3" fontId="13" fillId="15" borderId="1" xfId="0" applyNumberFormat="1" applyFont="1" applyFill="1" applyBorder="1" applyAlignment="1">
      <alignment horizontal="center"/>
    </xf>
    <xf numFmtId="3" fontId="4" fillId="15" borderId="1" xfId="0" applyNumberFormat="1" applyFont="1" applyFill="1" applyBorder="1" applyAlignment="1">
      <alignment vertical="top"/>
    </xf>
    <xf numFmtId="0" fontId="14" fillId="15" borderId="17" xfId="0" applyFont="1" applyFill="1" applyBorder="1" applyAlignment="1">
      <alignment horizontal="center" vertical="top" wrapText="1" readingOrder="1"/>
    </xf>
    <xf numFmtId="0" fontId="17" fillId="0" borderId="0" xfId="0" applyFont="1" applyAlignment="1">
      <alignment horizontal="left" vertical="center" readingOrder="1"/>
    </xf>
    <xf numFmtId="0" fontId="11" fillId="0" borderId="0" xfId="0" applyFont="1" applyAlignment="1">
      <alignment horizontal="left" vertical="center" readingOrder="1"/>
    </xf>
    <xf numFmtId="3" fontId="21" fillId="4" borderId="1" xfId="1" applyNumberFormat="1" applyFont="1" applyFill="1" applyBorder="1" applyAlignment="1">
      <alignment horizontal="center" vertical="top"/>
    </xf>
    <xf numFmtId="0" fontId="21" fillId="4" borderId="1" xfId="1" applyFont="1" applyFill="1" applyBorder="1">
      <alignment vertical="top"/>
    </xf>
    <xf numFmtId="3" fontId="22" fillId="9" borderId="1" xfId="1" applyNumberFormat="1" applyFont="1" applyFill="1" applyBorder="1" applyAlignment="1">
      <alignment horizontal="center" vertical="top"/>
    </xf>
    <xf numFmtId="0" fontId="22" fillId="0" borderId="1" xfId="1" applyFont="1" applyBorder="1">
      <alignment vertical="top"/>
    </xf>
    <xf numFmtId="0" fontId="23" fillId="0" borderId="1" xfId="1" applyFont="1" applyBorder="1">
      <alignment vertical="top"/>
    </xf>
    <xf numFmtId="0" fontId="0" fillId="0" borderId="1" xfId="0" applyBorder="1" applyAlignment="1"/>
    <xf numFmtId="3" fontId="0" fillId="16" borderId="1" xfId="0" applyNumberFormat="1" applyFill="1" applyBorder="1" applyAlignment="1">
      <alignment horizontal="center"/>
    </xf>
    <xf numFmtId="2" fontId="0" fillId="0" borderId="0" xfId="0" applyNumberFormat="1" applyAlignment="1">
      <alignment vertical="top"/>
    </xf>
    <xf numFmtId="2" fontId="18" fillId="17" borderId="1" xfId="5" applyNumberFormat="1" applyFont="1" applyFill="1" applyBorder="1" applyAlignment="1">
      <alignment horizontal="center" vertical="top"/>
    </xf>
    <xf numFmtId="3" fontId="0" fillId="0" borderId="0" xfId="0" applyNumberFormat="1">
      <alignment vertical="center"/>
    </xf>
    <xf numFmtId="3" fontId="0" fillId="0" borderId="1" xfId="0" applyNumberFormat="1" applyBorder="1" applyAlignment="1">
      <alignment horizontal="right" vertical="top"/>
    </xf>
    <xf numFmtId="0" fontId="6" fillId="18" borderId="1" xfId="0" applyFont="1" applyFill="1" applyBorder="1" applyAlignment="1">
      <alignment vertical="top"/>
    </xf>
    <xf numFmtId="164" fontId="0" fillId="19" borderId="1" xfId="0" applyNumberFormat="1" applyFill="1" applyBorder="1" applyAlignment="1">
      <alignment vertical="top"/>
    </xf>
    <xf numFmtId="3" fontId="0" fillId="19" borderId="1" xfId="0" applyNumberFormat="1" applyFill="1" applyBorder="1" applyAlignment="1">
      <alignment horizontal="right" vertical="top"/>
    </xf>
    <xf numFmtId="0" fontId="0" fillId="9" borderId="1" xfId="0" applyFill="1" applyBorder="1" applyAlignment="1"/>
    <xf numFmtId="3" fontId="19" fillId="4" borderId="1" xfId="0" applyNumberFormat="1" applyFont="1" applyFill="1" applyBorder="1" applyAlignment="1">
      <alignment horizontal="center"/>
    </xf>
    <xf numFmtId="10" fontId="20" fillId="4" borderId="5" xfId="0" applyNumberFormat="1" applyFont="1" applyFill="1" applyBorder="1" applyAlignment="1">
      <alignment horizontal="center" vertical="top" wrapText="1" readingOrder="1"/>
    </xf>
    <xf numFmtId="3" fontId="20" fillId="3" borderId="2" xfId="0" applyNumberFormat="1" applyFont="1" applyFill="1" applyBorder="1" applyAlignment="1">
      <alignment horizontal="center" vertical="top" wrapText="1" readingOrder="1"/>
    </xf>
    <xf numFmtId="164" fontId="0" fillId="0" borderId="0" xfId="0" applyNumberFormat="1" applyAlignment="1">
      <alignment vertical="top"/>
    </xf>
    <xf numFmtId="0" fontId="22" fillId="0" borderId="0" xfId="1" applyFont="1">
      <alignment vertical="top"/>
    </xf>
    <xf numFmtId="3" fontId="18" fillId="4" borderId="16" xfId="0" applyNumberFormat="1" applyFont="1" applyFill="1" applyBorder="1" applyAlignment="1">
      <alignment horizontal="center" wrapText="1" readingOrder="1"/>
    </xf>
    <xf numFmtId="3" fontId="18" fillId="4" borderId="22" xfId="0" applyNumberFormat="1" applyFont="1" applyFill="1" applyBorder="1" applyAlignment="1">
      <alignment horizontal="center" wrapText="1" readingOrder="1"/>
    </xf>
    <xf numFmtId="3" fontId="18" fillId="4" borderId="23" xfId="0" applyNumberFormat="1" applyFont="1" applyFill="1" applyBorder="1" applyAlignment="1">
      <alignment horizontal="center" wrapText="1" readingOrder="1"/>
    </xf>
    <xf numFmtId="3" fontId="18" fillId="4" borderId="24" xfId="0" applyNumberFormat="1" applyFont="1" applyFill="1" applyBorder="1" applyAlignment="1">
      <alignment horizontal="center" wrapText="1" readingOrder="1"/>
    </xf>
    <xf numFmtId="3" fontId="20" fillId="3" borderId="18" xfId="0" applyNumberFormat="1" applyFont="1" applyFill="1" applyBorder="1" applyAlignment="1">
      <alignment horizontal="center" vertical="top" wrapText="1" readingOrder="1"/>
    </xf>
    <xf numFmtId="3" fontId="20" fillId="3" borderId="21" xfId="0" applyNumberFormat="1" applyFont="1" applyFill="1" applyBorder="1" applyAlignment="1">
      <alignment horizontal="center" vertical="top" wrapText="1" readingOrder="1"/>
    </xf>
    <xf numFmtId="0" fontId="20" fillId="3" borderId="25" xfId="0" applyFont="1" applyFill="1" applyBorder="1" applyAlignment="1">
      <alignment horizontal="center" vertical="top" wrapText="1" readingOrder="1"/>
    </xf>
    <xf numFmtId="0" fontId="8" fillId="0" borderId="0" xfId="1" applyFont="1">
      <alignment vertical="top"/>
    </xf>
    <xf numFmtId="0" fontId="8" fillId="0" borderId="0" xfId="1" applyFont="1" applyAlignment="1">
      <alignment horizontal="center" vertical="top"/>
    </xf>
    <xf numFmtId="0" fontId="22" fillId="3" borderId="1" xfId="1" applyFont="1" applyFill="1" applyBorder="1" applyAlignment="1">
      <alignment vertical="top" wrapText="1"/>
    </xf>
    <xf numFmtId="0" fontId="20" fillId="3" borderId="2" xfId="0" applyFont="1" applyFill="1" applyBorder="1" applyAlignment="1">
      <alignment horizontal="center" vertical="top" wrapText="1" readingOrder="1"/>
    </xf>
    <xf numFmtId="0" fontId="14" fillId="3" borderId="25" xfId="0" applyFont="1" applyFill="1" applyBorder="1" applyAlignment="1">
      <alignment horizontal="left" vertical="top" wrapText="1" readingOrder="1"/>
    </xf>
    <xf numFmtId="0" fontId="24" fillId="0" borderId="0" xfId="0" applyFont="1" applyAlignment="1">
      <alignment horizontal="left" vertical="center" readingOrder="1"/>
    </xf>
    <xf numFmtId="0" fontId="25" fillId="0" borderId="0" xfId="0" applyFont="1" applyAlignment="1"/>
    <xf numFmtId="0" fontId="10" fillId="0" borderId="0" xfId="0" applyFont="1" applyAlignment="1">
      <alignment vertical="top"/>
    </xf>
    <xf numFmtId="0" fontId="10" fillId="0" borderId="0" xfId="1" applyFont="1">
      <alignment vertical="top"/>
    </xf>
    <xf numFmtId="2" fontId="0" fillId="16" borderId="1" xfId="0" applyNumberFormat="1" applyFill="1" applyBorder="1" applyAlignment="1">
      <alignment vertical="top"/>
    </xf>
    <xf numFmtId="0" fontId="5" fillId="20" borderId="6" xfId="0" applyFont="1" applyFill="1" applyBorder="1" applyAlignment="1">
      <alignment horizontal="center" vertical="top"/>
    </xf>
    <xf numFmtId="0" fontId="5" fillId="20" borderId="7" xfId="0" applyFont="1" applyFill="1" applyBorder="1" applyAlignment="1">
      <alignment horizontal="center" vertical="top"/>
    </xf>
    <xf numFmtId="3" fontId="7" fillId="16" borderId="8" xfId="0" applyNumberFormat="1" applyFont="1" applyFill="1" applyBorder="1" applyAlignment="1">
      <alignment horizontal="center" vertical="center"/>
    </xf>
    <xf numFmtId="3" fontId="7" fillId="16" borderId="9" xfId="0" applyNumberFormat="1" applyFont="1" applyFill="1" applyBorder="1" applyAlignment="1">
      <alignment horizontal="center" vertical="center"/>
    </xf>
    <xf numFmtId="3" fontId="7" fillId="16" borderId="10" xfId="0" applyNumberFormat="1" applyFont="1" applyFill="1" applyBorder="1" applyAlignment="1">
      <alignment horizontal="center" vertical="center"/>
    </xf>
    <xf numFmtId="3" fontId="7" fillId="16" borderId="11" xfId="0" applyNumberFormat="1" applyFont="1" applyFill="1" applyBorder="1" applyAlignment="1">
      <alignment horizontal="center" vertical="center"/>
    </xf>
    <xf numFmtId="3" fontId="7" fillId="16" borderId="0" xfId="0" applyNumberFormat="1" applyFont="1" applyFill="1" applyAlignment="1">
      <alignment horizontal="center" vertical="center"/>
    </xf>
    <xf numFmtId="3" fontId="7" fillId="16" borderId="12" xfId="0" applyNumberFormat="1" applyFont="1" applyFill="1" applyBorder="1" applyAlignment="1">
      <alignment horizontal="center" vertical="center"/>
    </xf>
    <xf numFmtId="3" fontId="7" fillId="16" borderId="6" xfId="0" applyNumberFormat="1" applyFont="1" applyFill="1" applyBorder="1" applyAlignment="1">
      <alignment horizontal="center" vertical="center"/>
    </xf>
    <xf numFmtId="3" fontId="7" fillId="16" borderId="7" xfId="0" applyNumberFormat="1" applyFont="1" applyFill="1" applyBorder="1" applyAlignment="1">
      <alignment horizontal="center" vertical="center"/>
    </xf>
    <xf numFmtId="3" fontId="7" fillId="16" borderId="13" xfId="0" applyNumberFormat="1" applyFon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5" fillId="21" borderId="1" xfId="0" applyFont="1" applyFill="1" applyBorder="1" applyAlignment="1">
      <alignment horizontal="center" vertical="top"/>
    </xf>
    <xf numFmtId="0" fontId="18" fillId="21" borderId="5" xfId="0" applyFont="1" applyFill="1" applyBorder="1" applyAlignment="1">
      <alignment horizontal="center" vertical="top" wrapText="1" readingOrder="1"/>
    </xf>
    <xf numFmtId="0" fontId="18" fillId="21" borderId="14" xfId="0" applyFont="1" applyFill="1" applyBorder="1" applyAlignment="1">
      <alignment horizontal="center" vertical="top" wrapText="1" readingOrder="1"/>
    </xf>
    <xf numFmtId="0" fontId="18" fillId="21" borderId="15" xfId="0" applyFont="1" applyFill="1" applyBorder="1" applyAlignment="1">
      <alignment horizontal="center" vertical="top" wrapText="1" readingOrder="1"/>
    </xf>
    <xf numFmtId="0" fontId="17" fillId="3" borderId="26" xfId="0" applyFont="1" applyFill="1" applyBorder="1" applyAlignment="1">
      <alignment horizontal="left" vertical="center" wrapText="1" readingOrder="1"/>
    </xf>
    <xf numFmtId="0" fontId="17" fillId="3" borderId="18" xfId="0" applyFont="1" applyFill="1" applyBorder="1" applyAlignment="1">
      <alignment horizontal="left" vertical="center" wrapText="1" readingOrder="1"/>
    </xf>
    <xf numFmtId="0" fontId="17" fillId="3" borderId="25" xfId="0" applyFont="1" applyFill="1" applyBorder="1" applyAlignment="1">
      <alignment horizontal="left" vertical="center" wrapText="1" readingOrder="1"/>
    </xf>
    <xf numFmtId="0" fontId="14" fillId="3" borderId="27" xfId="0" applyFont="1" applyFill="1" applyBorder="1" applyAlignment="1">
      <alignment horizontal="center" vertical="top" wrapText="1" readingOrder="1"/>
    </xf>
    <xf numFmtId="0" fontId="14" fillId="3" borderId="28" xfId="0" applyFont="1" applyFill="1" applyBorder="1" applyAlignment="1">
      <alignment horizontal="center" vertical="top" wrapText="1" readingOrder="1"/>
    </xf>
    <xf numFmtId="0" fontId="20" fillId="21" borderId="1" xfId="0" applyFont="1" applyFill="1" applyBorder="1" applyAlignment="1">
      <alignment horizontal="center" vertical="top" wrapText="1" readingOrder="1"/>
    </xf>
    <xf numFmtId="3" fontId="13" fillId="2" borderId="8" xfId="0" applyNumberFormat="1" applyFont="1" applyFill="1" applyBorder="1" applyAlignment="1">
      <alignment horizontal="center" vertical="center"/>
    </xf>
    <xf numFmtId="3" fontId="13" fillId="2" borderId="9" xfId="0" applyNumberFormat="1" applyFont="1" applyFill="1" applyBorder="1" applyAlignment="1">
      <alignment horizontal="center" vertical="center"/>
    </xf>
    <xf numFmtId="3" fontId="13" fillId="2" borderId="10" xfId="0" applyNumberFormat="1" applyFont="1" applyFill="1" applyBorder="1" applyAlignment="1">
      <alignment horizontal="center" vertical="center"/>
    </xf>
    <xf numFmtId="3" fontId="13" fillId="2" borderId="11" xfId="0" applyNumberFormat="1" applyFont="1" applyFill="1" applyBorder="1" applyAlignment="1">
      <alignment horizontal="center" vertical="center"/>
    </xf>
    <xf numFmtId="3" fontId="13" fillId="2" borderId="0" xfId="0" applyNumberFormat="1" applyFont="1" applyFill="1" applyAlignment="1">
      <alignment horizontal="center" vertical="center"/>
    </xf>
    <xf numFmtId="3" fontId="13" fillId="2" borderId="12" xfId="0" applyNumberFormat="1" applyFont="1" applyFill="1" applyBorder="1" applyAlignment="1">
      <alignment horizontal="center" vertical="center"/>
    </xf>
    <xf numFmtId="3" fontId="13" fillId="2" borderId="6" xfId="0" applyNumberFormat="1" applyFont="1" applyFill="1" applyBorder="1" applyAlignment="1">
      <alignment horizontal="center" vertical="center"/>
    </xf>
    <xf numFmtId="3" fontId="13" fillId="2" borderId="7"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0" fontId="14" fillId="3" borderId="26" xfId="0" applyFont="1" applyFill="1" applyBorder="1" applyAlignment="1">
      <alignment horizontal="center" vertical="center" wrapText="1" readingOrder="1"/>
    </xf>
    <xf numFmtId="0" fontId="14" fillId="3" borderId="18" xfId="0" applyFont="1" applyFill="1" applyBorder="1" applyAlignment="1">
      <alignment horizontal="center" vertical="center" wrapText="1" readingOrder="1"/>
    </xf>
    <xf numFmtId="0" fontId="14" fillId="3" borderId="25" xfId="0" applyFont="1" applyFill="1" applyBorder="1" applyAlignment="1">
      <alignment horizontal="center" vertical="center" wrapText="1" readingOrder="1"/>
    </xf>
    <xf numFmtId="0" fontId="1" fillId="3" borderId="3" xfId="0" applyFont="1" applyFill="1" applyBorder="1" applyAlignment="1">
      <alignment horizontal="center" vertical="top"/>
    </xf>
    <xf numFmtId="0" fontId="1" fillId="3" borderId="4" xfId="0" applyFont="1" applyFill="1" applyBorder="1" applyAlignment="1">
      <alignment horizontal="center" vertical="top"/>
    </xf>
    <xf numFmtId="0" fontId="1" fillId="3" borderId="2" xfId="0" applyFont="1" applyFill="1" applyBorder="1" applyAlignment="1">
      <alignment horizontal="center" vertical="top"/>
    </xf>
    <xf numFmtId="164" fontId="0" fillId="2" borderId="8" xfId="0" applyNumberFormat="1" applyFill="1" applyBorder="1" applyAlignment="1">
      <alignment horizontal="center" vertical="center"/>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0" xfId="0" applyNumberFormat="1" applyFill="1" applyAlignment="1">
      <alignment horizontal="center" vertical="center"/>
    </xf>
    <xf numFmtId="164" fontId="0" fillId="2" borderId="12" xfId="0" applyNumberFormat="1" applyFill="1" applyBorder="1" applyAlignment="1">
      <alignment horizontal="center" vertical="center"/>
    </xf>
    <xf numFmtId="164" fontId="0" fillId="2" borderId="6" xfId="0" applyNumberFormat="1" applyFill="1" applyBorder="1" applyAlignment="1">
      <alignment horizontal="center" vertical="center"/>
    </xf>
    <xf numFmtId="164" fontId="0" fillId="2" borderId="7" xfId="0" applyNumberFormat="1" applyFill="1" applyBorder="1" applyAlignment="1">
      <alignment horizontal="center" vertical="center"/>
    </xf>
    <xf numFmtId="164" fontId="0" fillId="2" borderId="13" xfId="0" applyNumberFormat="1" applyFill="1" applyBorder="1" applyAlignment="1">
      <alignment horizontal="center" vertical="center"/>
    </xf>
    <xf numFmtId="3" fontId="21" fillId="9" borderId="8" xfId="0" applyNumberFormat="1" applyFont="1" applyFill="1" applyBorder="1" applyAlignment="1">
      <alignment horizontal="center" vertical="center"/>
    </xf>
    <xf numFmtId="3" fontId="21" fillId="9" borderId="9" xfId="0" applyNumberFormat="1" applyFont="1" applyFill="1" applyBorder="1" applyAlignment="1">
      <alignment horizontal="center" vertical="center"/>
    </xf>
    <xf numFmtId="3" fontId="21" fillId="9" borderId="10" xfId="0" applyNumberFormat="1" applyFont="1" applyFill="1" applyBorder="1" applyAlignment="1">
      <alignment horizontal="center" vertical="center"/>
    </xf>
    <xf numFmtId="3" fontId="21" fillId="9" borderId="11" xfId="0" applyNumberFormat="1" applyFont="1" applyFill="1" applyBorder="1" applyAlignment="1">
      <alignment horizontal="center" vertical="center"/>
    </xf>
    <xf numFmtId="3" fontId="21" fillId="9" borderId="0" xfId="0" applyNumberFormat="1" applyFont="1" applyFill="1" applyAlignment="1">
      <alignment horizontal="center" vertical="center"/>
    </xf>
    <xf numFmtId="3" fontId="21" fillId="9" borderId="12" xfId="0" applyNumberFormat="1" applyFont="1" applyFill="1" applyBorder="1" applyAlignment="1">
      <alignment horizontal="center" vertical="center"/>
    </xf>
    <xf numFmtId="3" fontId="21" fillId="9" borderId="6" xfId="0" applyNumberFormat="1" applyFont="1" applyFill="1" applyBorder="1" applyAlignment="1">
      <alignment horizontal="center" vertical="center"/>
    </xf>
    <xf numFmtId="3" fontId="21" fillId="9" borderId="7" xfId="0" applyNumberFormat="1" applyFont="1" applyFill="1" applyBorder="1" applyAlignment="1">
      <alignment horizontal="center" vertical="center"/>
    </xf>
    <xf numFmtId="3" fontId="21" fillId="9" borderId="13" xfId="0" applyNumberFormat="1" applyFont="1" applyFill="1" applyBorder="1" applyAlignment="1">
      <alignment horizontal="center" vertical="center"/>
    </xf>
    <xf numFmtId="0" fontId="22" fillId="3" borderId="1" xfId="1" applyFont="1" applyFill="1" applyBorder="1" applyAlignment="1">
      <alignment horizontal="center" vertical="center"/>
    </xf>
    <xf numFmtId="0" fontId="22" fillId="3" borderId="1" xfId="1" applyFont="1" applyFill="1" applyBorder="1">
      <alignment vertical="top"/>
    </xf>
    <xf numFmtId="3" fontId="0" fillId="0" borderId="1" xfId="0" applyNumberFormat="1" applyFill="1" applyBorder="1" applyAlignment="1">
      <alignment horizontal="center"/>
    </xf>
    <xf numFmtId="3" fontId="4" fillId="0" borderId="1" xfId="0" applyNumberFormat="1" applyFont="1" applyFill="1" applyBorder="1" applyAlignment="1">
      <alignment vertical="top"/>
    </xf>
    <xf numFmtId="3" fontId="11" fillId="0" borderId="1" xfId="0" applyNumberFormat="1" applyFont="1" applyFill="1" applyBorder="1" applyAlignment="1">
      <alignment horizontal="center"/>
    </xf>
    <xf numFmtId="3" fontId="11" fillId="0" borderId="5" xfId="0" applyNumberFormat="1" applyFont="1" applyFill="1" applyBorder="1" applyAlignment="1">
      <alignment horizontal="center"/>
    </xf>
    <xf numFmtId="0" fontId="11" fillId="0" borderId="2" xfId="0" applyFont="1" applyFill="1" applyBorder="1" applyAlignment="1">
      <alignment horizontal="center"/>
    </xf>
    <xf numFmtId="0" fontId="11" fillId="0" borderId="1" xfId="0" applyFont="1" applyFill="1" applyBorder="1" applyAlignment="1">
      <alignment horizontal="center"/>
    </xf>
    <xf numFmtId="3" fontId="13" fillId="0" borderId="1" xfId="0" applyNumberFormat="1" applyFont="1" applyFill="1" applyBorder="1" applyAlignment="1">
      <alignment horizontal="center"/>
    </xf>
    <xf numFmtId="3" fontId="13" fillId="0" borderId="5" xfId="0" applyNumberFormat="1" applyFont="1" applyFill="1" applyBorder="1" applyAlignment="1">
      <alignment horizontal="center"/>
    </xf>
    <xf numFmtId="3" fontId="14" fillId="0" borderId="1" xfId="0" applyNumberFormat="1" applyFont="1" applyFill="1" applyBorder="1" applyAlignment="1">
      <alignment horizontal="center" wrapText="1" readingOrder="1"/>
    </xf>
    <xf numFmtId="0" fontId="0" fillId="0" borderId="0" xfId="0" applyFill="1" applyAlignment="1">
      <alignment vertical="top"/>
    </xf>
    <xf numFmtId="0" fontId="14" fillId="0" borderId="17" xfId="0" applyFont="1" applyFill="1" applyBorder="1" applyAlignment="1">
      <alignment horizontal="center" vertical="top" wrapText="1" readingOrder="1"/>
    </xf>
    <xf numFmtId="3" fontId="23" fillId="0" borderId="1" xfId="0" applyNumberFormat="1" applyFont="1" applyFill="1" applyBorder="1" applyAlignment="1">
      <alignment horizontal="center" vertical="top"/>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8" xfId="4" xr:uid="{00000000-0005-0000-0000-000004000000}"/>
    <cellStyle name="Normal_Sheet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Liam Brown" id="{4EB1DA25-9A84-4A0F-8F52-13E144BF8AA1}" userId="S::Liam.Brown@cambridgeshire.gov.uk::d184c769-cedc-436c-833a-8aca127bdca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27" dT="2023-08-31T10:56:34.28" personId="{4EB1DA25-9A84-4A0F-8F52-13E144BF8AA1}" id="{455CDE1B-D7BA-48D5-908D-0E918BA034A4}">
    <text>Does this include South Cambs district - 'Cambridge settlement' or just Cambridge district?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62"/>
  <sheetViews>
    <sheetView tabSelected="1" zoomScale="75" zoomScaleNormal="75" workbookViewId="0"/>
  </sheetViews>
  <sheetFormatPr defaultRowHeight="13.2" x14ac:dyDescent="0.25"/>
  <cols>
    <col min="2" max="2" width="28.5546875" customWidth="1"/>
    <col min="3" max="3" width="32.5546875" customWidth="1"/>
    <col min="4" max="4" width="13.44140625" customWidth="1"/>
    <col min="5" max="17" width="13.44140625" bestFit="1" customWidth="1"/>
    <col min="18" max="24" width="14" customWidth="1"/>
  </cols>
  <sheetData>
    <row r="2" spans="2:24" s="1" customFormat="1" ht="13.8" x14ac:dyDescent="0.25">
      <c r="B2" s="104" t="s">
        <v>83</v>
      </c>
      <c r="D2" s="5"/>
      <c r="E2" s="5"/>
      <c r="F2" s="5"/>
      <c r="G2" s="5"/>
      <c r="H2" s="5"/>
      <c r="I2" s="5"/>
      <c r="J2" s="5"/>
      <c r="K2" s="5"/>
      <c r="L2" s="5"/>
      <c r="M2" s="5"/>
      <c r="N2" s="5"/>
      <c r="O2" s="5"/>
      <c r="P2" s="5"/>
      <c r="Q2" s="5"/>
      <c r="R2" s="5"/>
      <c r="S2" s="5"/>
    </row>
    <row r="3" spans="2:24" s="1" customFormat="1" ht="15.6" x14ac:dyDescent="0.3">
      <c r="B3" s="4"/>
      <c r="D3" s="5"/>
      <c r="E3" s="5"/>
      <c r="F3" s="5"/>
      <c r="G3" s="5"/>
      <c r="H3" s="5"/>
      <c r="I3" s="5"/>
      <c r="J3" s="5"/>
      <c r="K3" s="5"/>
      <c r="L3" s="5"/>
      <c r="M3" s="5"/>
      <c r="N3" s="5"/>
      <c r="O3" s="5"/>
      <c r="P3" s="5"/>
      <c r="Q3" s="5"/>
      <c r="R3" s="5"/>
      <c r="S3" s="5"/>
    </row>
    <row r="4" spans="2:24" s="1" customFormat="1" ht="13.95" customHeight="1" x14ac:dyDescent="0.25">
      <c r="B4" s="108" t="s">
        <v>47</v>
      </c>
      <c r="C4" s="109"/>
      <c r="D4" s="109"/>
      <c r="E4" s="109"/>
      <c r="F4" s="109"/>
      <c r="G4" s="109"/>
      <c r="H4" s="109"/>
      <c r="I4" s="109"/>
      <c r="J4" s="109"/>
      <c r="K4" s="109"/>
      <c r="L4" s="109"/>
      <c r="M4" s="109"/>
      <c r="N4" s="109"/>
      <c r="O4" s="109"/>
      <c r="P4" s="109"/>
      <c r="Q4" s="109"/>
      <c r="R4" s="109"/>
      <c r="S4" s="109"/>
      <c r="T4" s="109"/>
      <c r="U4" s="109"/>
      <c r="V4" s="109"/>
      <c r="W4" s="109"/>
      <c r="X4" s="109"/>
    </row>
    <row r="5" spans="2:24" s="2" customFormat="1" ht="13.95" customHeight="1" x14ac:dyDescent="0.25">
      <c r="B5" s="6"/>
      <c r="C5" s="6"/>
      <c r="D5" s="7" t="s">
        <v>19</v>
      </c>
      <c r="E5" s="7" t="s">
        <v>20</v>
      </c>
      <c r="F5" s="7" t="s">
        <v>21</v>
      </c>
      <c r="G5" s="7" t="s">
        <v>22</v>
      </c>
      <c r="H5" s="7" t="s">
        <v>23</v>
      </c>
      <c r="I5" s="7" t="s">
        <v>24</v>
      </c>
      <c r="J5" s="7" t="s">
        <v>25</v>
      </c>
      <c r="K5" s="7" t="s">
        <v>26</v>
      </c>
      <c r="L5" s="7" t="s">
        <v>27</v>
      </c>
      <c r="M5" s="7" t="s">
        <v>28</v>
      </c>
      <c r="N5" s="7" t="s">
        <v>29</v>
      </c>
      <c r="O5" s="7" t="s">
        <v>30</v>
      </c>
      <c r="P5" s="7" t="s">
        <v>31</v>
      </c>
      <c r="Q5" s="7" t="s">
        <v>32</v>
      </c>
      <c r="R5" s="8" t="s">
        <v>33</v>
      </c>
      <c r="S5" s="8" t="s">
        <v>46</v>
      </c>
      <c r="T5" s="8" t="s">
        <v>78</v>
      </c>
      <c r="U5" s="8" t="s">
        <v>79</v>
      </c>
      <c r="V5" s="8" t="s">
        <v>80</v>
      </c>
      <c r="W5" s="8" t="s">
        <v>85</v>
      </c>
      <c r="X5" s="8" t="s">
        <v>84</v>
      </c>
    </row>
    <row r="6" spans="2:24" s="2" customFormat="1" ht="13.95" customHeight="1" x14ac:dyDescent="0.25">
      <c r="B6" s="119" t="s">
        <v>34</v>
      </c>
      <c r="C6" s="9" t="s">
        <v>35</v>
      </c>
      <c r="D6" s="10">
        <v>287</v>
      </c>
      <c r="E6" s="10">
        <v>505</v>
      </c>
      <c r="F6" s="10">
        <v>601</v>
      </c>
      <c r="G6" s="10">
        <v>730</v>
      </c>
      <c r="H6" s="10">
        <v>638</v>
      </c>
      <c r="I6" s="10">
        <v>520</v>
      </c>
      <c r="J6" s="10">
        <v>587</v>
      </c>
      <c r="K6" s="10">
        <v>286</v>
      </c>
      <c r="L6" s="10">
        <v>390</v>
      </c>
      <c r="M6" s="167">
        <v>345</v>
      </c>
      <c r="N6" s="167">
        <v>470</v>
      </c>
      <c r="O6" s="167">
        <v>1323</v>
      </c>
      <c r="P6" s="167">
        <v>718</v>
      </c>
      <c r="Q6" s="167">
        <v>897</v>
      </c>
      <c r="R6" s="167">
        <v>1197</v>
      </c>
      <c r="S6" s="167">
        <v>1119</v>
      </c>
      <c r="T6" s="167">
        <v>869</v>
      </c>
      <c r="U6" s="167">
        <v>467</v>
      </c>
      <c r="V6" s="167">
        <v>391</v>
      </c>
      <c r="W6" s="167">
        <v>614</v>
      </c>
      <c r="X6" s="10">
        <f>SUM(D6:W6)</f>
        <v>12954</v>
      </c>
    </row>
    <row r="7" spans="2:24" s="2" customFormat="1" ht="13.95" customHeight="1" x14ac:dyDescent="0.25">
      <c r="B7" s="120"/>
      <c r="C7" s="9" t="s">
        <v>36</v>
      </c>
      <c r="D7" s="10">
        <v>0</v>
      </c>
      <c r="E7" s="10">
        <v>0</v>
      </c>
      <c r="F7" s="10">
        <v>0</v>
      </c>
      <c r="G7" s="10">
        <v>1</v>
      </c>
      <c r="H7" s="10">
        <v>0</v>
      </c>
      <c r="I7" s="10">
        <v>1</v>
      </c>
      <c r="J7" s="10">
        <v>1</v>
      </c>
      <c r="K7" s="10">
        <v>1</v>
      </c>
      <c r="L7" s="10">
        <v>0</v>
      </c>
      <c r="M7" s="167">
        <v>10</v>
      </c>
      <c r="N7" s="167">
        <v>-1</v>
      </c>
      <c r="O7" s="167">
        <v>-1</v>
      </c>
      <c r="P7" s="167">
        <v>1</v>
      </c>
      <c r="Q7" s="167">
        <v>0</v>
      </c>
      <c r="R7" s="167">
        <v>0</v>
      </c>
      <c r="S7" s="167">
        <v>0</v>
      </c>
      <c r="T7" s="167">
        <v>0</v>
      </c>
      <c r="U7" s="167">
        <v>0</v>
      </c>
      <c r="V7" s="167">
        <v>4</v>
      </c>
      <c r="W7" s="167">
        <v>0</v>
      </c>
      <c r="X7" s="10">
        <f>SUM(D7:W7)</f>
        <v>17</v>
      </c>
    </row>
    <row r="8" spans="2:24" s="2" customFormat="1" ht="13.95" customHeight="1" x14ac:dyDescent="0.25">
      <c r="B8" s="121"/>
      <c r="C8" s="11" t="s">
        <v>13</v>
      </c>
      <c r="D8" s="12">
        <f>SUM(D6:D7)</f>
        <v>287</v>
      </c>
      <c r="E8" s="12">
        <f t="shared" ref="E8:W8" si="0">SUM(E6:E7)</f>
        <v>505</v>
      </c>
      <c r="F8" s="12">
        <f t="shared" si="0"/>
        <v>601</v>
      </c>
      <c r="G8" s="12">
        <f t="shared" si="0"/>
        <v>731</v>
      </c>
      <c r="H8" s="12">
        <f t="shared" si="0"/>
        <v>638</v>
      </c>
      <c r="I8" s="12">
        <f t="shared" si="0"/>
        <v>521</v>
      </c>
      <c r="J8" s="12">
        <f t="shared" si="0"/>
        <v>588</v>
      </c>
      <c r="K8" s="12">
        <f t="shared" si="0"/>
        <v>287</v>
      </c>
      <c r="L8" s="12">
        <f t="shared" si="0"/>
        <v>390</v>
      </c>
      <c r="M8" s="12">
        <f>SUM(M6:M7)</f>
        <v>355</v>
      </c>
      <c r="N8" s="12">
        <f t="shared" si="0"/>
        <v>469</v>
      </c>
      <c r="O8" s="12">
        <f t="shared" si="0"/>
        <v>1322</v>
      </c>
      <c r="P8" s="12">
        <f t="shared" si="0"/>
        <v>719</v>
      </c>
      <c r="Q8" s="12">
        <f t="shared" si="0"/>
        <v>897</v>
      </c>
      <c r="R8" s="12">
        <f t="shared" si="0"/>
        <v>1197</v>
      </c>
      <c r="S8" s="12">
        <f t="shared" si="0"/>
        <v>1119</v>
      </c>
      <c r="T8" s="12">
        <f t="shared" si="0"/>
        <v>869</v>
      </c>
      <c r="U8" s="12">
        <f t="shared" si="0"/>
        <v>467</v>
      </c>
      <c r="V8" s="12">
        <f t="shared" si="0"/>
        <v>395</v>
      </c>
      <c r="W8" s="12">
        <f t="shared" si="0"/>
        <v>614</v>
      </c>
      <c r="X8" s="12">
        <f>SUM(D8:V8)</f>
        <v>12357</v>
      </c>
    </row>
    <row r="9" spans="2:24" s="2" customFormat="1" ht="13.95" customHeight="1" x14ac:dyDescent="0.25">
      <c r="B9" s="119" t="s">
        <v>12</v>
      </c>
      <c r="C9" s="9" t="s">
        <v>37</v>
      </c>
      <c r="D9" s="110" t="s">
        <v>77</v>
      </c>
      <c r="E9" s="111"/>
      <c r="F9" s="111"/>
      <c r="G9" s="111"/>
      <c r="H9" s="111"/>
      <c r="I9" s="111"/>
      <c r="J9" s="111"/>
      <c r="K9" s="111"/>
      <c r="L9" s="111"/>
      <c r="M9" s="111"/>
      <c r="N9" s="111"/>
      <c r="O9" s="111"/>
      <c r="P9" s="111"/>
      <c r="Q9" s="111"/>
      <c r="R9" s="111"/>
      <c r="S9" s="111"/>
      <c r="T9" s="111"/>
      <c r="U9" s="111"/>
      <c r="V9" s="111"/>
      <c r="W9" s="111"/>
      <c r="X9" s="112"/>
    </row>
    <row r="10" spans="2:24" s="2" customFormat="1" ht="13.95" customHeight="1" x14ac:dyDescent="0.25">
      <c r="B10" s="120"/>
      <c r="C10" s="9" t="s">
        <v>38</v>
      </c>
      <c r="D10" s="113"/>
      <c r="E10" s="114"/>
      <c r="F10" s="114"/>
      <c r="G10" s="114"/>
      <c r="H10" s="114"/>
      <c r="I10" s="114"/>
      <c r="J10" s="114"/>
      <c r="K10" s="114"/>
      <c r="L10" s="114"/>
      <c r="M10" s="114"/>
      <c r="N10" s="114"/>
      <c r="O10" s="114"/>
      <c r="P10" s="114"/>
      <c r="Q10" s="114"/>
      <c r="R10" s="114"/>
      <c r="S10" s="114"/>
      <c r="T10" s="114"/>
      <c r="U10" s="114"/>
      <c r="V10" s="114"/>
      <c r="W10" s="114"/>
      <c r="X10" s="115"/>
    </row>
    <row r="11" spans="2:24" s="2" customFormat="1" ht="13.95" customHeight="1" x14ac:dyDescent="0.25">
      <c r="B11" s="120"/>
      <c r="C11" s="9" t="s">
        <v>36</v>
      </c>
      <c r="D11" s="116"/>
      <c r="E11" s="117"/>
      <c r="F11" s="117"/>
      <c r="G11" s="117"/>
      <c r="H11" s="117"/>
      <c r="I11" s="117"/>
      <c r="J11" s="117"/>
      <c r="K11" s="117"/>
      <c r="L11" s="117"/>
      <c r="M11" s="117"/>
      <c r="N11" s="117"/>
      <c r="O11" s="117"/>
      <c r="P11" s="117"/>
      <c r="Q11" s="117"/>
      <c r="R11" s="117"/>
      <c r="S11" s="117"/>
      <c r="T11" s="117"/>
      <c r="U11" s="117"/>
      <c r="V11" s="117"/>
      <c r="W11" s="117"/>
      <c r="X11" s="118"/>
    </row>
    <row r="12" spans="2:24" s="2" customFormat="1" ht="13.95" customHeight="1" x14ac:dyDescent="0.25">
      <c r="B12" s="121"/>
      <c r="C12" s="11" t="s">
        <v>13</v>
      </c>
      <c r="D12" s="12">
        <v>591</v>
      </c>
      <c r="E12" s="12">
        <v>608</v>
      </c>
      <c r="F12" s="12">
        <v>401</v>
      </c>
      <c r="G12" s="12">
        <v>796</v>
      </c>
      <c r="H12" s="12">
        <v>688</v>
      </c>
      <c r="I12" s="12">
        <v>758</v>
      </c>
      <c r="J12" s="12">
        <v>466</v>
      </c>
      <c r="K12" s="12">
        <v>204</v>
      </c>
      <c r="L12" s="12">
        <v>368</v>
      </c>
      <c r="M12" s="12">
        <v>369</v>
      </c>
      <c r="N12" s="12">
        <v>287</v>
      </c>
      <c r="O12" s="12">
        <v>191</v>
      </c>
      <c r="P12" s="12">
        <v>162</v>
      </c>
      <c r="Q12" s="12">
        <v>181</v>
      </c>
      <c r="R12" s="12">
        <v>234</v>
      </c>
      <c r="S12" s="12">
        <v>289</v>
      </c>
      <c r="T12" s="12">
        <v>386</v>
      </c>
      <c r="U12" s="12">
        <v>514</v>
      </c>
      <c r="V12" s="12">
        <v>405</v>
      </c>
      <c r="W12" s="12">
        <v>619</v>
      </c>
      <c r="X12" s="12">
        <f>SUM(D12:W12)</f>
        <v>8517</v>
      </c>
    </row>
    <row r="13" spans="2:24" s="2" customFormat="1" ht="13.95" customHeight="1" x14ac:dyDescent="0.25">
      <c r="B13" s="119" t="s">
        <v>39</v>
      </c>
      <c r="C13" s="9" t="s">
        <v>37</v>
      </c>
      <c r="D13" s="10">
        <v>378</v>
      </c>
      <c r="E13" s="10">
        <v>437</v>
      </c>
      <c r="F13" s="10">
        <v>445</v>
      </c>
      <c r="G13" s="10">
        <v>530</v>
      </c>
      <c r="H13" s="10">
        <v>482</v>
      </c>
      <c r="I13" s="10">
        <v>551</v>
      </c>
      <c r="J13" s="10">
        <v>208</v>
      </c>
      <c r="K13" s="10">
        <v>162</v>
      </c>
      <c r="L13" s="10">
        <v>181</v>
      </c>
      <c r="M13" s="167">
        <v>144</v>
      </c>
      <c r="N13" s="167">
        <v>115</v>
      </c>
      <c r="O13" s="167">
        <v>259</v>
      </c>
      <c r="P13" s="167">
        <v>318</v>
      </c>
      <c r="Q13" s="167">
        <v>211</v>
      </c>
      <c r="R13" s="167">
        <v>285</v>
      </c>
      <c r="S13" s="167">
        <v>194</v>
      </c>
      <c r="T13" s="167">
        <v>219</v>
      </c>
      <c r="U13" s="167">
        <v>276</v>
      </c>
      <c r="V13" s="167">
        <v>83</v>
      </c>
      <c r="W13" s="167">
        <v>187</v>
      </c>
      <c r="X13" s="10">
        <f t="shared" ref="X13:X18" si="1">SUM(D13:V13)</f>
        <v>5478</v>
      </c>
    </row>
    <row r="14" spans="2:24" s="2" customFormat="1" ht="13.95" customHeight="1" x14ac:dyDescent="0.25">
      <c r="B14" s="120"/>
      <c r="C14" s="9" t="s">
        <v>38</v>
      </c>
      <c r="D14" s="10">
        <v>278</v>
      </c>
      <c r="E14" s="10">
        <v>275</v>
      </c>
      <c r="F14" s="10">
        <v>151</v>
      </c>
      <c r="G14" s="10">
        <v>202</v>
      </c>
      <c r="H14" s="10">
        <v>185</v>
      </c>
      <c r="I14" s="10">
        <v>229</v>
      </c>
      <c r="J14" s="10">
        <v>76</v>
      </c>
      <c r="K14" s="10">
        <v>50</v>
      </c>
      <c r="L14" s="10">
        <v>58</v>
      </c>
      <c r="M14" s="167">
        <v>45</v>
      </c>
      <c r="N14" s="167">
        <v>57</v>
      </c>
      <c r="O14" s="167">
        <v>35</v>
      </c>
      <c r="P14" s="167">
        <v>146</v>
      </c>
      <c r="Q14" s="167">
        <v>44</v>
      </c>
      <c r="R14" s="167">
        <v>42</v>
      </c>
      <c r="S14" s="167">
        <v>31</v>
      </c>
      <c r="T14" s="167">
        <v>22</v>
      </c>
      <c r="U14" s="167">
        <v>34</v>
      </c>
      <c r="V14" s="167">
        <v>23</v>
      </c>
      <c r="W14" s="167">
        <v>22</v>
      </c>
      <c r="X14" s="10">
        <f t="shared" si="1"/>
        <v>1983</v>
      </c>
    </row>
    <row r="15" spans="2:24" s="2" customFormat="1" ht="13.95" customHeight="1" x14ac:dyDescent="0.25">
      <c r="B15" s="120"/>
      <c r="C15" s="9" t="s">
        <v>36</v>
      </c>
      <c r="D15" s="10">
        <v>41</v>
      </c>
      <c r="E15" s="10">
        <v>21</v>
      </c>
      <c r="F15" s="10">
        <v>39</v>
      </c>
      <c r="G15" s="10">
        <v>49</v>
      </c>
      <c r="H15" s="10">
        <v>95</v>
      </c>
      <c r="I15" s="10">
        <v>141</v>
      </c>
      <c r="J15" s="10">
        <v>24</v>
      </c>
      <c r="K15" s="10">
        <v>23</v>
      </c>
      <c r="L15" s="10">
        <v>55</v>
      </c>
      <c r="M15" s="167">
        <v>21</v>
      </c>
      <c r="N15" s="167">
        <v>149</v>
      </c>
      <c r="O15" s="167">
        <v>32</v>
      </c>
      <c r="P15" s="167">
        <v>88</v>
      </c>
      <c r="Q15" s="167">
        <v>40</v>
      </c>
      <c r="R15" s="167">
        <v>108</v>
      </c>
      <c r="S15" s="167">
        <v>224</v>
      </c>
      <c r="T15" s="167">
        <v>159</v>
      </c>
      <c r="U15" s="167">
        <v>250</v>
      </c>
      <c r="V15" s="167">
        <v>248</v>
      </c>
      <c r="W15" s="167">
        <v>185</v>
      </c>
      <c r="X15" s="10">
        <f t="shared" si="1"/>
        <v>1807</v>
      </c>
    </row>
    <row r="16" spans="2:24" s="2" customFormat="1" ht="13.95" customHeight="1" x14ac:dyDescent="0.25">
      <c r="B16" s="121"/>
      <c r="C16" s="11" t="s">
        <v>13</v>
      </c>
      <c r="D16" s="12">
        <f>SUM(D13:D15)</f>
        <v>697</v>
      </c>
      <c r="E16" s="12">
        <f t="shared" ref="E16:W16" si="2">SUM(E13:E15)</f>
        <v>733</v>
      </c>
      <c r="F16" s="12">
        <f t="shared" si="2"/>
        <v>635</v>
      </c>
      <c r="G16" s="12">
        <f t="shared" si="2"/>
        <v>781</v>
      </c>
      <c r="H16" s="12">
        <f t="shared" si="2"/>
        <v>762</v>
      </c>
      <c r="I16" s="12">
        <f t="shared" si="2"/>
        <v>921</v>
      </c>
      <c r="J16" s="12">
        <f t="shared" si="2"/>
        <v>308</v>
      </c>
      <c r="K16" s="12">
        <f t="shared" si="2"/>
        <v>235</v>
      </c>
      <c r="L16" s="12">
        <f t="shared" si="2"/>
        <v>294</v>
      </c>
      <c r="M16" s="12">
        <f>SUM(M13:M15)</f>
        <v>210</v>
      </c>
      <c r="N16" s="12">
        <f t="shared" si="2"/>
        <v>321</v>
      </c>
      <c r="O16" s="12">
        <f t="shared" si="2"/>
        <v>326</v>
      </c>
      <c r="P16" s="12">
        <f t="shared" si="2"/>
        <v>552</v>
      </c>
      <c r="Q16" s="12">
        <f t="shared" si="2"/>
        <v>295</v>
      </c>
      <c r="R16" s="12">
        <f t="shared" si="2"/>
        <v>435</v>
      </c>
      <c r="S16" s="12">
        <f t="shared" si="2"/>
        <v>449</v>
      </c>
      <c r="T16" s="12">
        <f t="shared" si="2"/>
        <v>400</v>
      </c>
      <c r="U16" s="12">
        <f t="shared" si="2"/>
        <v>560</v>
      </c>
      <c r="V16" s="12">
        <f t="shared" si="2"/>
        <v>354</v>
      </c>
      <c r="W16" s="12">
        <f t="shared" si="2"/>
        <v>394</v>
      </c>
      <c r="X16" s="12">
        <f>SUM(D16:V16)</f>
        <v>9268</v>
      </c>
    </row>
    <row r="17" spans="2:24" s="2" customFormat="1" ht="13.95" customHeight="1" x14ac:dyDescent="0.25">
      <c r="B17" s="119" t="s">
        <v>40</v>
      </c>
      <c r="C17" s="9" t="s">
        <v>37</v>
      </c>
      <c r="D17" s="10">
        <v>250</v>
      </c>
      <c r="E17" s="10">
        <v>182</v>
      </c>
      <c r="F17" s="10">
        <v>470</v>
      </c>
      <c r="G17" s="10">
        <v>412</v>
      </c>
      <c r="H17" s="10">
        <v>335</v>
      </c>
      <c r="I17" s="10">
        <v>395</v>
      </c>
      <c r="J17" s="10">
        <v>495</v>
      </c>
      <c r="K17" s="10">
        <v>559</v>
      </c>
      <c r="L17" s="10">
        <v>605</v>
      </c>
      <c r="M17" s="167">
        <v>466</v>
      </c>
      <c r="N17" s="167">
        <v>232</v>
      </c>
      <c r="O17" s="167">
        <v>392</v>
      </c>
      <c r="P17" s="167">
        <v>299</v>
      </c>
      <c r="Q17" s="167">
        <v>373</v>
      </c>
      <c r="R17" s="167">
        <v>263</v>
      </c>
      <c r="S17" s="167">
        <v>143</v>
      </c>
      <c r="T17" s="167">
        <v>148</v>
      </c>
      <c r="U17" s="167">
        <v>189</v>
      </c>
      <c r="V17" s="167">
        <v>196</v>
      </c>
      <c r="W17" s="167">
        <v>158</v>
      </c>
      <c r="X17" s="10">
        <f t="shared" si="1"/>
        <v>6404</v>
      </c>
    </row>
    <row r="18" spans="2:24" s="2" customFormat="1" ht="13.95" customHeight="1" x14ac:dyDescent="0.25">
      <c r="B18" s="120"/>
      <c r="C18" s="9" t="s">
        <v>38</v>
      </c>
      <c r="D18" s="10">
        <v>302</v>
      </c>
      <c r="E18" s="10">
        <v>354</v>
      </c>
      <c r="F18" s="10">
        <v>210</v>
      </c>
      <c r="G18" s="10">
        <v>231</v>
      </c>
      <c r="H18" s="10">
        <v>154</v>
      </c>
      <c r="I18" s="10">
        <v>232</v>
      </c>
      <c r="J18" s="10">
        <v>143</v>
      </c>
      <c r="K18" s="10">
        <v>143</v>
      </c>
      <c r="L18" s="10">
        <v>182</v>
      </c>
      <c r="M18" s="167">
        <v>319</v>
      </c>
      <c r="N18" s="167">
        <v>113</v>
      </c>
      <c r="O18" s="167">
        <v>171</v>
      </c>
      <c r="P18" s="167">
        <v>129</v>
      </c>
      <c r="Q18" s="167">
        <v>92</v>
      </c>
      <c r="R18" s="167">
        <v>201</v>
      </c>
      <c r="S18" s="167">
        <v>115</v>
      </c>
      <c r="T18" s="167">
        <v>88</v>
      </c>
      <c r="U18" s="167">
        <v>117</v>
      </c>
      <c r="V18" s="167">
        <v>243</v>
      </c>
      <c r="W18" s="167">
        <v>134</v>
      </c>
      <c r="X18" s="10">
        <f t="shared" si="1"/>
        <v>3539</v>
      </c>
    </row>
    <row r="19" spans="2:24" s="2" customFormat="1" ht="13.95" customHeight="1" x14ac:dyDescent="0.25">
      <c r="B19" s="120"/>
      <c r="C19" s="9" t="s">
        <v>36</v>
      </c>
      <c r="D19" s="10">
        <v>26</v>
      </c>
      <c r="E19" s="10">
        <v>40</v>
      </c>
      <c r="F19" s="10">
        <v>18</v>
      </c>
      <c r="G19" s="10">
        <v>99</v>
      </c>
      <c r="H19" s="10">
        <v>163</v>
      </c>
      <c r="I19" s="10">
        <v>101</v>
      </c>
      <c r="J19" s="10">
        <v>177</v>
      </c>
      <c r="K19" s="10">
        <v>80</v>
      </c>
      <c r="L19" s="10">
        <v>42</v>
      </c>
      <c r="M19" s="167">
        <v>70</v>
      </c>
      <c r="N19" s="167">
        <v>67</v>
      </c>
      <c r="O19" s="167">
        <v>123</v>
      </c>
      <c r="P19" s="167">
        <v>86</v>
      </c>
      <c r="Q19" s="167">
        <v>61</v>
      </c>
      <c r="R19" s="167">
        <v>223</v>
      </c>
      <c r="S19" s="167">
        <v>486</v>
      </c>
      <c r="T19" s="167">
        <v>804</v>
      </c>
      <c r="U19" s="167">
        <v>705</v>
      </c>
      <c r="V19" s="167">
        <v>602</v>
      </c>
      <c r="W19" s="167">
        <v>763</v>
      </c>
      <c r="X19" s="10">
        <f>SUM(D19:V19)</f>
        <v>3973</v>
      </c>
    </row>
    <row r="20" spans="2:24" s="2" customFormat="1" ht="13.95" customHeight="1" x14ac:dyDescent="0.25">
      <c r="B20" s="121"/>
      <c r="C20" s="11" t="s">
        <v>13</v>
      </c>
      <c r="D20" s="12">
        <f>SUM(D17:D19)</f>
        <v>578</v>
      </c>
      <c r="E20" s="12">
        <f t="shared" ref="E20:W20" si="3">SUM(E17:E19)</f>
        <v>576</v>
      </c>
      <c r="F20" s="12">
        <f t="shared" si="3"/>
        <v>698</v>
      </c>
      <c r="G20" s="12">
        <f t="shared" si="3"/>
        <v>742</v>
      </c>
      <c r="H20" s="12">
        <f t="shared" si="3"/>
        <v>652</v>
      </c>
      <c r="I20" s="12">
        <f t="shared" si="3"/>
        <v>728</v>
      </c>
      <c r="J20" s="12">
        <f t="shared" si="3"/>
        <v>815</v>
      </c>
      <c r="K20" s="12">
        <f t="shared" si="3"/>
        <v>782</v>
      </c>
      <c r="L20" s="12">
        <f t="shared" si="3"/>
        <v>829</v>
      </c>
      <c r="M20" s="12">
        <f>SUM(M17:M19)</f>
        <v>855</v>
      </c>
      <c r="N20" s="12">
        <f t="shared" si="3"/>
        <v>412</v>
      </c>
      <c r="O20" s="12">
        <f t="shared" si="3"/>
        <v>686</v>
      </c>
      <c r="P20" s="12">
        <f t="shared" si="3"/>
        <v>514</v>
      </c>
      <c r="Q20" s="12">
        <f t="shared" si="3"/>
        <v>526</v>
      </c>
      <c r="R20" s="12">
        <f t="shared" si="3"/>
        <v>687</v>
      </c>
      <c r="S20" s="12">
        <f t="shared" si="3"/>
        <v>744</v>
      </c>
      <c r="T20" s="12">
        <f t="shared" si="3"/>
        <v>1040</v>
      </c>
      <c r="U20" s="12">
        <f t="shared" si="3"/>
        <v>1011</v>
      </c>
      <c r="V20" s="12">
        <f t="shared" si="3"/>
        <v>1041</v>
      </c>
      <c r="W20" s="12">
        <f t="shared" si="3"/>
        <v>1055</v>
      </c>
      <c r="X20" s="12">
        <f>SUM(X17:X19)</f>
        <v>13916</v>
      </c>
    </row>
    <row r="21" spans="2:24" s="2" customFormat="1" ht="13.95" customHeight="1" x14ac:dyDescent="0.25">
      <c r="B21" s="119" t="s">
        <v>41</v>
      </c>
      <c r="C21" s="9" t="s">
        <v>42</v>
      </c>
      <c r="D21" s="10">
        <v>8</v>
      </c>
      <c r="E21" s="10">
        <v>-1</v>
      </c>
      <c r="F21" s="10">
        <v>0</v>
      </c>
      <c r="G21" s="10">
        <v>1</v>
      </c>
      <c r="H21" s="10">
        <v>100</v>
      </c>
      <c r="I21" s="10">
        <v>305</v>
      </c>
      <c r="J21" s="10">
        <v>149</v>
      </c>
      <c r="K21" s="10">
        <v>100</v>
      </c>
      <c r="L21" s="10">
        <v>97</v>
      </c>
      <c r="M21" s="167">
        <v>56</v>
      </c>
      <c r="N21" s="167">
        <v>33</v>
      </c>
      <c r="O21" s="167">
        <v>16</v>
      </c>
      <c r="P21" s="167">
        <v>104</v>
      </c>
      <c r="Q21" s="167">
        <v>42</v>
      </c>
      <c r="R21" s="167">
        <v>92</v>
      </c>
      <c r="S21" s="167">
        <v>125</v>
      </c>
      <c r="T21" s="167">
        <v>40</v>
      </c>
      <c r="U21" s="167">
        <v>0</v>
      </c>
      <c r="V21" s="167">
        <v>5</v>
      </c>
      <c r="W21" s="167">
        <v>0</v>
      </c>
      <c r="X21" s="10">
        <f>SUM(D21:W21)</f>
        <v>1272</v>
      </c>
    </row>
    <row r="22" spans="2:24" s="2" customFormat="1" ht="13.95" customHeight="1" x14ac:dyDescent="0.25">
      <c r="B22" s="120"/>
      <c r="C22" s="9" t="s">
        <v>43</v>
      </c>
      <c r="D22" s="10">
        <v>337</v>
      </c>
      <c r="E22" s="10">
        <v>620</v>
      </c>
      <c r="F22" s="10">
        <v>151</v>
      </c>
      <c r="G22" s="10">
        <v>377</v>
      </c>
      <c r="H22" s="10">
        <v>267</v>
      </c>
      <c r="I22" s="10">
        <v>219</v>
      </c>
      <c r="J22" s="10">
        <v>190</v>
      </c>
      <c r="K22" s="10">
        <v>162</v>
      </c>
      <c r="L22" s="10">
        <v>206</v>
      </c>
      <c r="M22" s="167">
        <v>154</v>
      </c>
      <c r="N22" s="167">
        <v>151</v>
      </c>
      <c r="O22" s="167">
        <v>129</v>
      </c>
      <c r="P22" s="167">
        <v>239</v>
      </c>
      <c r="Q22" s="167">
        <v>201</v>
      </c>
      <c r="R22" s="167">
        <v>109</v>
      </c>
      <c r="S22" s="167">
        <v>266</v>
      </c>
      <c r="T22" s="167">
        <v>365</v>
      </c>
      <c r="U22" s="167">
        <v>275</v>
      </c>
      <c r="V22" s="167">
        <v>319</v>
      </c>
      <c r="W22" s="167">
        <v>219</v>
      </c>
      <c r="X22" s="10">
        <f>SUM(D22:V22)</f>
        <v>4737</v>
      </c>
    </row>
    <row r="23" spans="2:24" s="2" customFormat="1" ht="13.95" customHeight="1" x14ac:dyDescent="0.25">
      <c r="B23" s="120"/>
      <c r="C23" s="9" t="s">
        <v>38</v>
      </c>
      <c r="D23" s="10">
        <v>273</v>
      </c>
      <c r="E23" s="10">
        <v>317</v>
      </c>
      <c r="F23" s="10">
        <v>349</v>
      </c>
      <c r="G23" s="10">
        <v>474</v>
      </c>
      <c r="H23" s="10">
        <v>432</v>
      </c>
      <c r="I23" s="10">
        <v>576</v>
      </c>
      <c r="J23" s="10">
        <v>181</v>
      </c>
      <c r="K23" s="10">
        <v>289</v>
      </c>
      <c r="L23" s="10">
        <v>323</v>
      </c>
      <c r="M23" s="167">
        <v>379</v>
      </c>
      <c r="N23" s="167">
        <v>317</v>
      </c>
      <c r="O23" s="167">
        <v>334</v>
      </c>
      <c r="P23" s="167">
        <v>374</v>
      </c>
      <c r="Q23" s="167">
        <v>257</v>
      </c>
      <c r="R23" s="167">
        <v>178</v>
      </c>
      <c r="S23" s="167">
        <v>108</v>
      </c>
      <c r="T23" s="167">
        <v>160</v>
      </c>
      <c r="U23" s="167">
        <v>240</v>
      </c>
      <c r="V23" s="167">
        <v>287</v>
      </c>
      <c r="W23" s="167">
        <v>289</v>
      </c>
      <c r="X23" s="10">
        <f>SUM(D23:V23)</f>
        <v>5848</v>
      </c>
    </row>
    <row r="24" spans="2:24" s="2" customFormat="1" ht="13.95" customHeight="1" x14ac:dyDescent="0.25">
      <c r="B24" s="120"/>
      <c r="C24" s="9" t="s">
        <v>36</v>
      </c>
      <c r="D24" s="10">
        <v>35</v>
      </c>
      <c r="E24" s="10">
        <v>36</v>
      </c>
      <c r="F24" s="10">
        <v>63</v>
      </c>
      <c r="G24" s="10">
        <v>25</v>
      </c>
      <c r="H24" s="10">
        <v>124</v>
      </c>
      <c r="I24" s="10">
        <v>174</v>
      </c>
      <c r="J24" s="10">
        <v>82</v>
      </c>
      <c r="K24" s="10">
        <v>42</v>
      </c>
      <c r="L24" s="10">
        <v>29</v>
      </c>
      <c r="M24" s="167">
        <v>104</v>
      </c>
      <c r="N24" s="167">
        <v>54</v>
      </c>
      <c r="O24" s="167">
        <v>151</v>
      </c>
      <c r="P24" s="167">
        <v>151</v>
      </c>
      <c r="Q24" s="167">
        <v>178</v>
      </c>
      <c r="R24" s="167">
        <v>171</v>
      </c>
      <c r="S24" s="167">
        <v>237</v>
      </c>
      <c r="T24" s="167">
        <v>576</v>
      </c>
      <c r="U24" s="167">
        <v>542</v>
      </c>
      <c r="V24" s="167">
        <v>709</v>
      </c>
      <c r="W24" s="167">
        <v>691</v>
      </c>
      <c r="X24" s="10">
        <f>SUM(D24:V24)</f>
        <v>3483</v>
      </c>
    </row>
    <row r="25" spans="2:24" s="2" customFormat="1" ht="13.95" customHeight="1" x14ac:dyDescent="0.25">
      <c r="B25" s="121"/>
      <c r="C25" s="11" t="s">
        <v>13</v>
      </c>
      <c r="D25" s="12">
        <f>SUM(D21:D24)</f>
        <v>653</v>
      </c>
      <c r="E25" s="12">
        <f t="shared" ref="E25:W25" si="4">SUM(E21:E24)</f>
        <v>972</v>
      </c>
      <c r="F25" s="12">
        <f t="shared" si="4"/>
        <v>563</v>
      </c>
      <c r="G25" s="12">
        <f t="shared" si="4"/>
        <v>877</v>
      </c>
      <c r="H25" s="12">
        <f t="shared" si="4"/>
        <v>923</v>
      </c>
      <c r="I25" s="12">
        <f t="shared" si="4"/>
        <v>1274</v>
      </c>
      <c r="J25" s="12">
        <f t="shared" si="4"/>
        <v>602</v>
      </c>
      <c r="K25" s="12">
        <f t="shared" si="4"/>
        <v>593</v>
      </c>
      <c r="L25" s="12">
        <f t="shared" si="4"/>
        <v>655</v>
      </c>
      <c r="M25" s="12">
        <f t="shared" si="4"/>
        <v>693</v>
      </c>
      <c r="N25" s="12">
        <f t="shared" si="4"/>
        <v>555</v>
      </c>
      <c r="O25" s="12">
        <f>SUM(O21:O24)</f>
        <v>630</v>
      </c>
      <c r="P25" s="12">
        <f t="shared" si="4"/>
        <v>868</v>
      </c>
      <c r="Q25" s="12">
        <f t="shared" si="4"/>
        <v>678</v>
      </c>
      <c r="R25" s="12">
        <f t="shared" si="4"/>
        <v>550</v>
      </c>
      <c r="S25" s="12">
        <f t="shared" si="4"/>
        <v>736</v>
      </c>
      <c r="T25" s="12">
        <f t="shared" si="4"/>
        <v>1141</v>
      </c>
      <c r="U25" s="12">
        <f t="shared" si="4"/>
        <v>1057</v>
      </c>
      <c r="V25" s="12">
        <f t="shared" si="4"/>
        <v>1320</v>
      </c>
      <c r="W25" s="12">
        <f t="shared" si="4"/>
        <v>1199</v>
      </c>
      <c r="X25" s="12">
        <f>SUM(X21:X24)</f>
        <v>15340</v>
      </c>
    </row>
    <row r="26" spans="2:24" s="2" customFormat="1" ht="13.95" customHeight="1" x14ac:dyDescent="0.25">
      <c r="B26" s="6"/>
      <c r="C26" s="6"/>
      <c r="D26" s="7"/>
      <c r="E26" s="7"/>
      <c r="F26" s="7"/>
      <c r="G26" s="7"/>
      <c r="H26" s="7"/>
      <c r="I26" s="7"/>
      <c r="J26" s="7"/>
      <c r="K26" s="7"/>
      <c r="L26" s="7"/>
      <c r="M26" s="7"/>
      <c r="N26" s="7"/>
      <c r="O26" s="7"/>
      <c r="P26" s="7"/>
      <c r="Q26" s="7"/>
      <c r="R26" s="7"/>
      <c r="S26" s="7"/>
      <c r="T26" s="7"/>
      <c r="U26" s="7"/>
      <c r="V26" s="7"/>
      <c r="W26" s="7"/>
      <c r="X26" s="7"/>
    </row>
    <row r="27" spans="2:24" s="2" customFormat="1" ht="13.95" customHeight="1" x14ac:dyDescent="0.25">
      <c r="B27" s="119" t="s">
        <v>44</v>
      </c>
      <c r="C27" s="9" t="s">
        <v>35</v>
      </c>
      <c r="D27" s="10">
        <v>295</v>
      </c>
      <c r="E27" s="10">
        <v>504</v>
      </c>
      <c r="F27" s="10">
        <v>601</v>
      </c>
      <c r="G27" s="10">
        <v>731</v>
      </c>
      <c r="H27" s="10">
        <v>738</v>
      </c>
      <c r="I27" s="10">
        <v>825</v>
      </c>
      <c r="J27" s="10">
        <v>736</v>
      </c>
      <c r="K27" s="10">
        <v>386</v>
      </c>
      <c r="L27" s="10">
        <v>487</v>
      </c>
      <c r="M27" s="167">
        <v>401</v>
      </c>
      <c r="N27" s="167">
        <v>503</v>
      </c>
      <c r="O27" s="167">
        <v>1339</v>
      </c>
      <c r="P27" s="167">
        <v>822</v>
      </c>
      <c r="Q27" s="167">
        <v>939</v>
      </c>
      <c r="R27" s="167">
        <v>1289</v>
      </c>
      <c r="S27" s="167">
        <v>1244</v>
      </c>
      <c r="T27" s="167">
        <v>909</v>
      </c>
      <c r="U27" s="167">
        <v>467</v>
      </c>
      <c r="V27" s="167">
        <v>396</v>
      </c>
      <c r="W27" s="167">
        <v>614</v>
      </c>
      <c r="X27" s="10">
        <f>X6+X21</f>
        <v>14226</v>
      </c>
    </row>
    <row r="28" spans="2:24" s="2" customFormat="1" ht="13.95" customHeight="1" x14ac:dyDescent="0.25">
      <c r="B28" s="120"/>
      <c r="C28" s="9" t="s">
        <v>37</v>
      </c>
      <c r="D28" s="77"/>
      <c r="E28" s="77"/>
      <c r="F28" s="77"/>
      <c r="G28" s="77"/>
      <c r="H28" s="77"/>
      <c r="I28" s="77"/>
      <c r="J28" s="77"/>
      <c r="K28" s="77"/>
      <c r="L28" s="77"/>
      <c r="M28" s="77"/>
      <c r="N28" s="77"/>
      <c r="O28" s="77"/>
      <c r="P28" s="77"/>
      <c r="Q28" s="77"/>
      <c r="R28" s="77"/>
      <c r="S28" s="77"/>
      <c r="T28" s="77"/>
      <c r="U28" s="77"/>
      <c r="V28" s="77"/>
      <c r="W28" s="77"/>
      <c r="X28" s="77"/>
    </row>
    <row r="29" spans="2:24" s="2" customFormat="1" ht="13.95" customHeight="1" x14ac:dyDescent="0.25">
      <c r="B29" s="120"/>
      <c r="C29" s="9" t="s">
        <v>43</v>
      </c>
      <c r="D29" s="10">
        <v>337</v>
      </c>
      <c r="E29" s="10">
        <v>620</v>
      </c>
      <c r="F29" s="10">
        <v>151</v>
      </c>
      <c r="G29" s="10">
        <v>377</v>
      </c>
      <c r="H29" s="10">
        <v>267</v>
      </c>
      <c r="I29" s="10">
        <v>219</v>
      </c>
      <c r="J29" s="10">
        <v>190</v>
      </c>
      <c r="K29" s="10">
        <v>162</v>
      </c>
      <c r="L29" s="10">
        <v>206</v>
      </c>
      <c r="M29" s="167">
        <v>154</v>
      </c>
      <c r="N29" s="167">
        <v>151</v>
      </c>
      <c r="O29" s="167">
        <v>129</v>
      </c>
      <c r="P29" s="167">
        <v>239</v>
      </c>
      <c r="Q29" s="167">
        <v>201</v>
      </c>
      <c r="R29" s="167">
        <v>108</v>
      </c>
      <c r="S29" s="167">
        <v>266</v>
      </c>
      <c r="T29" s="167">
        <v>365</v>
      </c>
      <c r="U29" s="167">
        <v>276</v>
      </c>
      <c r="V29" s="167">
        <v>319</v>
      </c>
      <c r="W29" s="167">
        <v>219</v>
      </c>
      <c r="X29" s="10">
        <f>SUM(D29:V29)</f>
        <v>4737</v>
      </c>
    </row>
    <row r="30" spans="2:24" s="2" customFormat="1" ht="13.95" customHeight="1" x14ac:dyDescent="0.25">
      <c r="B30" s="120"/>
      <c r="C30" s="9" t="s">
        <v>38</v>
      </c>
      <c r="D30" s="77"/>
      <c r="E30" s="77"/>
      <c r="F30" s="77"/>
      <c r="G30" s="77"/>
      <c r="H30" s="77"/>
      <c r="I30" s="77"/>
      <c r="J30" s="77"/>
      <c r="K30" s="77"/>
      <c r="L30" s="77"/>
      <c r="M30" s="77"/>
      <c r="N30" s="77"/>
      <c r="O30" s="77"/>
      <c r="P30" s="77"/>
      <c r="Q30" s="77"/>
      <c r="R30" s="77"/>
      <c r="S30" s="77"/>
      <c r="T30" s="77"/>
      <c r="U30" s="77"/>
      <c r="V30" s="77"/>
      <c r="W30" s="77"/>
      <c r="X30" s="77"/>
    </row>
    <row r="31" spans="2:24" s="2" customFormat="1" ht="13.95" customHeight="1" x14ac:dyDescent="0.25">
      <c r="B31" s="120"/>
      <c r="C31" s="9" t="s">
        <v>36</v>
      </c>
      <c r="D31" s="77"/>
      <c r="E31" s="77"/>
      <c r="F31" s="77"/>
      <c r="G31" s="77"/>
      <c r="H31" s="77"/>
      <c r="I31" s="77"/>
      <c r="J31" s="77"/>
      <c r="K31" s="77"/>
      <c r="L31" s="77"/>
      <c r="M31" s="77"/>
      <c r="N31" s="77"/>
      <c r="O31" s="77"/>
      <c r="P31" s="77"/>
      <c r="Q31" s="77"/>
      <c r="R31" s="77"/>
      <c r="S31" s="77"/>
      <c r="T31" s="77"/>
      <c r="U31" s="77"/>
      <c r="V31" s="77"/>
      <c r="W31" s="77"/>
      <c r="X31" s="77"/>
    </row>
    <row r="32" spans="2:24" s="2" customFormat="1" ht="13.95" customHeight="1" x14ac:dyDescent="0.25">
      <c r="B32" s="121"/>
      <c r="C32" s="11" t="s">
        <v>13</v>
      </c>
      <c r="D32" s="12">
        <f>SUM(D25,D20,D16,D12,D8)</f>
        <v>2806</v>
      </c>
      <c r="E32" s="12">
        <f t="shared" ref="E32:T32" si="5">SUM(E25,E20,E16,E12,E8)</f>
        <v>3394</v>
      </c>
      <c r="F32" s="12">
        <f t="shared" si="5"/>
        <v>2898</v>
      </c>
      <c r="G32" s="12">
        <f t="shared" si="5"/>
        <v>3927</v>
      </c>
      <c r="H32" s="12">
        <f t="shared" si="5"/>
        <v>3663</v>
      </c>
      <c r="I32" s="12">
        <f t="shared" si="5"/>
        <v>4202</v>
      </c>
      <c r="J32" s="12">
        <f t="shared" si="5"/>
        <v>2779</v>
      </c>
      <c r="K32" s="12">
        <f t="shared" si="5"/>
        <v>2101</v>
      </c>
      <c r="L32" s="12">
        <f t="shared" si="5"/>
        <v>2536</v>
      </c>
      <c r="M32" s="12">
        <f>SUM(M25,M20,M16,M12,M8)</f>
        <v>2482</v>
      </c>
      <c r="N32" s="12">
        <f t="shared" si="5"/>
        <v>2044</v>
      </c>
      <c r="O32" s="12">
        <f>SUM(O25,O20,O16,O12,O8)</f>
        <v>3155</v>
      </c>
      <c r="P32" s="12">
        <f t="shared" si="5"/>
        <v>2815</v>
      </c>
      <c r="Q32" s="12">
        <f t="shared" si="5"/>
        <v>2577</v>
      </c>
      <c r="R32" s="12">
        <f t="shared" si="5"/>
        <v>3103</v>
      </c>
      <c r="S32" s="12">
        <f t="shared" si="5"/>
        <v>3337</v>
      </c>
      <c r="T32" s="12">
        <f t="shared" si="5"/>
        <v>3836</v>
      </c>
      <c r="U32" s="12">
        <f>SUM(U25,U20,U16,U12,U8)</f>
        <v>3609</v>
      </c>
      <c r="V32" s="12">
        <f>SUM(V25,V20,V16,V12,V8)</f>
        <v>3515</v>
      </c>
      <c r="W32" s="12">
        <f>SUM(W25,W20,W16,W12,W8)</f>
        <v>3881</v>
      </c>
      <c r="X32" s="12">
        <f>SUM(X25,X20,X16,X12,X8)</f>
        <v>59398</v>
      </c>
    </row>
    <row r="33" spans="2:23" s="2" customFormat="1" ht="13.95" customHeight="1" x14ac:dyDescent="0.25">
      <c r="D33" s="13"/>
      <c r="E33" s="13"/>
      <c r="F33" s="13"/>
      <c r="G33" s="13"/>
      <c r="H33" s="13"/>
      <c r="I33" s="13"/>
      <c r="J33" s="13"/>
      <c r="K33" s="13"/>
      <c r="L33" s="13"/>
      <c r="M33" s="13"/>
      <c r="N33" s="13"/>
      <c r="O33" s="13"/>
      <c r="P33" s="13"/>
      <c r="Q33" s="13"/>
      <c r="R33" s="13"/>
      <c r="S33" s="13"/>
    </row>
    <row r="34" spans="2:23" s="2" customFormat="1" ht="13.95" customHeight="1" x14ac:dyDescent="0.25">
      <c r="B34" s="14" t="s">
        <v>45</v>
      </c>
      <c r="D34" s="13"/>
      <c r="E34" s="13"/>
      <c r="F34" s="13"/>
      <c r="G34" s="13"/>
      <c r="H34" s="13"/>
      <c r="I34" s="13"/>
      <c r="J34" s="13"/>
      <c r="K34" s="13"/>
      <c r="L34" s="13"/>
      <c r="M34" s="13"/>
      <c r="N34" s="13"/>
      <c r="O34" s="13"/>
      <c r="P34" s="13"/>
      <c r="Q34" s="13"/>
      <c r="R34" s="13"/>
      <c r="S34" s="13"/>
      <c r="T34" s="13"/>
      <c r="U34" s="13"/>
      <c r="V34" s="13"/>
      <c r="W34" s="13"/>
    </row>
    <row r="35" spans="2:23" s="1" customFormat="1" ht="13.95" customHeight="1" x14ac:dyDescent="0.25">
      <c r="B35" s="15" t="s">
        <v>82</v>
      </c>
      <c r="D35" s="5"/>
      <c r="E35" s="5"/>
      <c r="F35" s="5"/>
      <c r="G35" s="5"/>
      <c r="H35" s="5"/>
      <c r="I35" s="5"/>
      <c r="J35" s="5"/>
      <c r="K35" s="5"/>
      <c r="L35" s="5"/>
      <c r="M35" s="5"/>
      <c r="N35" s="5"/>
      <c r="O35" s="5"/>
      <c r="P35" s="5"/>
      <c r="Q35" s="5"/>
      <c r="R35" s="5"/>
      <c r="S35" s="5"/>
      <c r="T35" s="5"/>
      <c r="U35" s="5"/>
      <c r="V35" s="5"/>
      <c r="W35" s="5"/>
    </row>
    <row r="37" spans="2:23" x14ac:dyDescent="0.25">
      <c r="D37" s="80"/>
      <c r="E37" s="80"/>
      <c r="F37" s="80"/>
      <c r="G37" s="80"/>
      <c r="H37" s="80"/>
      <c r="I37" s="80"/>
      <c r="J37" s="80"/>
    </row>
    <row r="39" spans="2:23" x14ac:dyDescent="0.25">
      <c r="D39" s="80"/>
      <c r="E39" s="80"/>
      <c r="F39" s="80"/>
      <c r="G39" s="80"/>
      <c r="H39" s="80"/>
      <c r="I39" s="80"/>
      <c r="J39" s="80"/>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1"/>
    </row>
  </sheetData>
  <mergeCells count="8">
    <mergeCell ref="B4:X4"/>
    <mergeCell ref="D9:X11"/>
    <mergeCell ref="B27:B32"/>
    <mergeCell ref="B6:B8"/>
    <mergeCell ref="B9:B12"/>
    <mergeCell ref="B13:B16"/>
    <mergeCell ref="B17:B20"/>
    <mergeCell ref="B21:B25"/>
  </mergeCells>
  <phoneticPr fontId="9" type="noConversion"/>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W35"/>
  <sheetViews>
    <sheetView zoomScale="85" zoomScaleNormal="85" workbookViewId="0"/>
  </sheetViews>
  <sheetFormatPr defaultRowHeight="13.2" x14ac:dyDescent="0.25"/>
  <cols>
    <col min="2" max="2" width="28.5546875" customWidth="1"/>
    <col min="3" max="23" width="9" customWidth="1"/>
  </cols>
  <sheetData>
    <row r="2" spans="2:23" s="1" customFormat="1" ht="13.8" x14ac:dyDescent="0.25">
      <c r="B2" s="103" t="s">
        <v>87</v>
      </c>
      <c r="C2" s="5"/>
      <c r="D2" s="5"/>
      <c r="E2" s="5"/>
      <c r="F2" s="5"/>
      <c r="G2" s="5"/>
      <c r="H2" s="5"/>
      <c r="I2" s="5"/>
      <c r="J2" s="5"/>
      <c r="K2" s="5"/>
      <c r="L2" s="5"/>
      <c r="M2" s="5"/>
      <c r="N2" s="5"/>
      <c r="O2" s="5"/>
      <c r="P2" s="5"/>
      <c r="Q2" s="5"/>
      <c r="R2" s="5"/>
    </row>
    <row r="3" spans="2:23" s="1" customFormat="1" ht="15.6" x14ac:dyDescent="0.25">
      <c r="B3" s="16"/>
      <c r="C3" s="5"/>
      <c r="D3" s="5"/>
      <c r="E3" s="5"/>
      <c r="F3" s="5"/>
      <c r="G3" s="5"/>
      <c r="H3" s="5"/>
      <c r="I3" s="5"/>
      <c r="J3" s="5"/>
      <c r="K3" s="5"/>
      <c r="L3" s="5"/>
      <c r="M3" s="5"/>
      <c r="N3" s="5"/>
      <c r="O3" s="5"/>
      <c r="P3" s="5"/>
      <c r="Q3" s="5"/>
      <c r="R3" s="5"/>
    </row>
    <row r="4" spans="2:23" s="17" customFormat="1" ht="13.95" customHeight="1" x14ac:dyDescent="0.25">
      <c r="B4" s="122" t="s">
        <v>47</v>
      </c>
      <c r="C4" s="122"/>
      <c r="D4" s="122"/>
      <c r="E4" s="122"/>
      <c r="F4" s="122"/>
      <c r="G4" s="122"/>
      <c r="H4" s="122"/>
      <c r="I4" s="122"/>
      <c r="J4" s="122"/>
      <c r="K4" s="122"/>
      <c r="L4" s="122"/>
      <c r="M4" s="122"/>
      <c r="N4" s="122"/>
      <c r="O4" s="122"/>
      <c r="P4" s="122"/>
      <c r="Q4" s="122"/>
      <c r="R4" s="122"/>
      <c r="S4" s="122"/>
      <c r="T4" s="122"/>
      <c r="U4" s="122"/>
      <c r="V4" s="122"/>
      <c r="W4" s="122"/>
    </row>
    <row r="5" spans="2:23" s="17" customFormat="1" ht="13.95" customHeight="1" x14ac:dyDescent="0.2">
      <c r="B5" s="18"/>
      <c r="C5" s="19" t="s">
        <v>19</v>
      </c>
      <c r="D5" s="19" t="s">
        <v>20</v>
      </c>
      <c r="E5" s="19" t="s">
        <v>21</v>
      </c>
      <c r="F5" s="19" t="s">
        <v>22</v>
      </c>
      <c r="G5" s="19" t="s">
        <v>23</v>
      </c>
      <c r="H5" s="19" t="s">
        <v>24</v>
      </c>
      <c r="I5" s="19" t="s">
        <v>25</v>
      </c>
      <c r="J5" s="19" t="s">
        <v>26</v>
      </c>
      <c r="K5" s="19" t="s">
        <v>27</v>
      </c>
      <c r="L5" s="19" t="s">
        <v>28</v>
      </c>
      <c r="M5" s="19" t="s">
        <v>29</v>
      </c>
      <c r="N5" s="19" t="s">
        <v>30</v>
      </c>
      <c r="O5" s="19" t="s">
        <v>31</v>
      </c>
      <c r="P5" s="19" t="s">
        <v>32</v>
      </c>
      <c r="Q5" s="19" t="s">
        <v>33</v>
      </c>
      <c r="R5" s="19" t="s">
        <v>46</v>
      </c>
      <c r="S5" s="19" t="s">
        <v>78</v>
      </c>
      <c r="T5" s="19" t="s">
        <v>79</v>
      </c>
      <c r="U5" s="19" t="s">
        <v>80</v>
      </c>
      <c r="V5" s="19" t="s">
        <v>85</v>
      </c>
      <c r="W5" s="19" t="s">
        <v>84</v>
      </c>
    </row>
    <row r="6" spans="2:23" s="17" customFormat="1" ht="13.95" customHeight="1" x14ac:dyDescent="0.25">
      <c r="B6" s="20" t="s">
        <v>3</v>
      </c>
      <c r="C6" s="21">
        <v>287</v>
      </c>
      <c r="D6" s="21">
        <v>505</v>
      </c>
      <c r="E6" s="21">
        <v>601</v>
      </c>
      <c r="F6" s="21">
        <v>731</v>
      </c>
      <c r="G6" s="21">
        <v>638</v>
      </c>
      <c r="H6" s="21">
        <v>521</v>
      </c>
      <c r="I6" s="21">
        <v>588</v>
      </c>
      <c r="J6" s="21">
        <v>287</v>
      </c>
      <c r="K6" s="21">
        <v>390</v>
      </c>
      <c r="L6" s="168">
        <v>355</v>
      </c>
      <c r="M6" s="168">
        <v>469</v>
      </c>
      <c r="N6" s="168">
        <v>1322</v>
      </c>
      <c r="O6" s="168">
        <v>719</v>
      </c>
      <c r="P6" s="168">
        <v>897</v>
      </c>
      <c r="Q6" s="168">
        <v>1197</v>
      </c>
      <c r="R6" s="168">
        <v>1119</v>
      </c>
      <c r="S6" s="168">
        <v>869</v>
      </c>
      <c r="T6" s="168">
        <v>467</v>
      </c>
      <c r="U6" s="168">
        <v>395</v>
      </c>
      <c r="V6" s="168">
        <v>614</v>
      </c>
      <c r="W6" s="168">
        <f>SUM(C6:V6)</f>
        <v>12971</v>
      </c>
    </row>
    <row r="7" spans="2:23" s="17" customFormat="1" ht="13.95" customHeight="1" x14ac:dyDescent="0.25">
      <c r="B7" s="20" t="s">
        <v>11</v>
      </c>
      <c r="C7" s="67">
        <v>591</v>
      </c>
      <c r="D7" s="67">
        <v>608</v>
      </c>
      <c r="E7" s="67">
        <v>401</v>
      </c>
      <c r="F7" s="67">
        <v>796</v>
      </c>
      <c r="G7" s="67">
        <v>688</v>
      </c>
      <c r="H7" s="67">
        <v>758</v>
      </c>
      <c r="I7" s="67">
        <v>466</v>
      </c>
      <c r="J7" s="67">
        <v>204</v>
      </c>
      <c r="K7" s="67">
        <v>368</v>
      </c>
      <c r="L7" s="168">
        <v>369</v>
      </c>
      <c r="M7" s="168">
        <v>287</v>
      </c>
      <c r="N7" s="168">
        <v>191</v>
      </c>
      <c r="O7" s="168">
        <v>162</v>
      </c>
      <c r="P7" s="168">
        <v>181</v>
      </c>
      <c r="Q7" s="168">
        <v>234</v>
      </c>
      <c r="R7" s="168">
        <v>289</v>
      </c>
      <c r="S7" s="168">
        <v>386</v>
      </c>
      <c r="T7" s="168">
        <v>514</v>
      </c>
      <c r="U7" s="168">
        <v>405</v>
      </c>
      <c r="V7" s="168">
        <v>619</v>
      </c>
      <c r="W7" s="168">
        <f>SUM(C7:V7)</f>
        <v>8517</v>
      </c>
    </row>
    <row r="8" spans="2:23" s="17" customFormat="1" ht="13.95" customHeight="1" x14ac:dyDescent="0.25">
      <c r="B8" s="20" t="s">
        <v>8</v>
      </c>
      <c r="C8" s="21">
        <v>697</v>
      </c>
      <c r="D8" s="21">
        <v>733</v>
      </c>
      <c r="E8" s="21">
        <v>635</v>
      </c>
      <c r="F8" s="21">
        <v>781</v>
      </c>
      <c r="G8" s="21">
        <v>762</v>
      </c>
      <c r="H8" s="21">
        <v>921</v>
      </c>
      <c r="I8" s="21">
        <v>308</v>
      </c>
      <c r="J8" s="21">
        <v>235</v>
      </c>
      <c r="K8" s="21">
        <v>294</v>
      </c>
      <c r="L8" s="168">
        <v>210</v>
      </c>
      <c r="M8" s="168">
        <v>321</v>
      </c>
      <c r="N8" s="168">
        <v>326</v>
      </c>
      <c r="O8" s="168">
        <v>552</v>
      </c>
      <c r="P8" s="168">
        <v>295</v>
      </c>
      <c r="Q8" s="168">
        <v>435</v>
      </c>
      <c r="R8" s="168">
        <v>449</v>
      </c>
      <c r="S8" s="168">
        <v>400</v>
      </c>
      <c r="T8" s="168">
        <v>560</v>
      </c>
      <c r="U8" s="168">
        <v>354</v>
      </c>
      <c r="V8" s="168">
        <v>394</v>
      </c>
      <c r="W8" s="168">
        <f>SUM(C8:V8)</f>
        <v>9662</v>
      </c>
    </row>
    <row r="9" spans="2:23" s="17" customFormat="1" ht="13.95" customHeight="1" x14ac:dyDescent="0.25">
      <c r="B9" s="20" t="s">
        <v>9</v>
      </c>
      <c r="C9" s="21">
        <v>578</v>
      </c>
      <c r="D9" s="21">
        <v>576</v>
      </c>
      <c r="E9" s="21">
        <v>698</v>
      </c>
      <c r="F9" s="21">
        <v>742</v>
      </c>
      <c r="G9" s="21">
        <v>652</v>
      </c>
      <c r="H9" s="21">
        <v>728</v>
      </c>
      <c r="I9" s="21">
        <v>815</v>
      </c>
      <c r="J9" s="21">
        <v>782</v>
      </c>
      <c r="K9" s="21">
        <v>829</v>
      </c>
      <c r="L9" s="168">
        <v>855</v>
      </c>
      <c r="M9" s="168">
        <v>412</v>
      </c>
      <c r="N9" s="168">
        <v>686</v>
      </c>
      <c r="O9" s="168">
        <v>514</v>
      </c>
      <c r="P9" s="168">
        <v>526</v>
      </c>
      <c r="Q9" s="168">
        <v>687</v>
      </c>
      <c r="R9" s="168">
        <v>744</v>
      </c>
      <c r="S9" s="168">
        <v>1040</v>
      </c>
      <c r="T9" s="168">
        <v>1011</v>
      </c>
      <c r="U9" s="168">
        <v>1041</v>
      </c>
      <c r="V9" s="168">
        <v>1055</v>
      </c>
      <c r="W9" s="168">
        <f>SUM(C9:V9)</f>
        <v>14971</v>
      </c>
    </row>
    <row r="10" spans="2:23" s="17" customFormat="1" ht="13.95" customHeight="1" x14ac:dyDescent="0.25">
      <c r="B10" s="20" t="s">
        <v>10</v>
      </c>
      <c r="C10" s="21">
        <v>653</v>
      </c>
      <c r="D10" s="21">
        <v>972</v>
      </c>
      <c r="E10" s="21">
        <v>563</v>
      </c>
      <c r="F10" s="21">
        <v>877</v>
      </c>
      <c r="G10" s="21">
        <v>923</v>
      </c>
      <c r="H10" s="21">
        <v>1274</v>
      </c>
      <c r="I10" s="21">
        <v>602</v>
      </c>
      <c r="J10" s="21">
        <v>593</v>
      </c>
      <c r="K10" s="21">
        <v>655</v>
      </c>
      <c r="L10" s="168">
        <v>693</v>
      </c>
      <c r="M10" s="168">
        <v>555</v>
      </c>
      <c r="N10" s="168">
        <v>630</v>
      </c>
      <c r="O10" s="168">
        <v>868</v>
      </c>
      <c r="P10" s="168">
        <v>678</v>
      </c>
      <c r="Q10" s="168">
        <v>550</v>
      </c>
      <c r="R10" s="168">
        <v>736</v>
      </c>
      <c r="S10" s="168">
        <v>1141</v>
      </c>
      <c r="T10" s="168">
        <v>1057</v>
      </c>
      <c r="U10" s="168">
        <v>1320</v>
      </c>
      <c r="V10" s="168">
        <v>1199</v>
      </c>
      <c r="W10" s="168">
        <f>SUM(C10:V10)</f>
        <v>16539</v>
      </c>
    </row>
    <row r="11" spans="2:23" s="17" customFormat="1" ht="13.95" customHeight="1" x14ac:dyDescent="0.25">
      <c r="B11" s="22" t="s">
        <v>44</v>
      </c>
      <c r="C11" s="23">
        <f>SUM(C6:C10)</f>
        <v>2806</v>
      </c>
      <c r="D11" s="23">
        <f t="shared" ref="D11:S11" si="0">SUM(D6:D10)</f>
        <v>3394</v>
      </c>
      <c r="E11" s="23">
        <f t="shared" si="0"/>
        <v>2898</v>
      </c>
      <c r="F11" s="23">
        <f t="shared" si="0"/>
        <v>3927</v>
      </c>
      <c r="G11" s="23">
        <f t="shared" si="0"/>
        <v>3663</v>
      </c>
      <c r="H11" s="23">
        <f t="shared" si="0"/>
        <v>4202</v>
      </c>
      <c r="I11" s="23">
        <f t="shared" si="0"/>
        <v>2779</v>
      </c>
      <c r="J11" s="23">
        <f t="shared" si="0"/>
        <v>2101</v>
      </c>
      <c r="K11" s="23">
        <f t="shared" si="0"/>
        <v>2536</v>
      </c>
      <c r="L11" s="23">
        <f t="shared" si="0"/>
        <v>2482</v>
      </c>
      <c r="M11" s="23">
        <f t="shared" si="0"/>
        <v>2044</v>
      </c>
      <c r="N11" s="23">
        <f t="shared" si="0"/>
        <v>3155</v>
      </c>
      <c r="O11" s="23">
        <f t="shared" si="0"/>
        <v>2815</v>
      </c>
      <c r="P11" s="23">
        <f t="shared" si="0"/>
        <v>2577</v>
      </c>
      <c r="Q11" s="23">
        <f t="shared" si="0"/>
        <v>3103</v>
      </c>
      <c r="R11" s="23">
        <f t="shared" si="0"/>
        <v>3337</v>
      </c>
      <c r="S11" s="23">
        <f t="shared" si="0"/>
        <v>3836</v>
      </c>
      <c r="T11" s="23">
        <f>SUM(T6:T10)</f>
        <v>3609</v>
      </c>
      <c r="U11" s="23">
        <f>SUM(U6:U10)</f>
        <v>3515</v>
      </c>
      <c r="V11" s="23">
        <f>SUM(V6:V10)</f>
        <v>3881</v>
      </c>
      <c r="W11" s="23">
        <f>SUM(W6:W10)</f>
        <v>62660</v>
      </c>
    </row>
    <row r="12" spans="2:23" s="1" customFormat="1" ht="13.95" customHeight="1" x14ac:dyDescent="0.25">
      <c r="C12" s="5"/>
      <c r="D12" s="5"/>
      <c r="E12" s="5"/>
      <c r="F12" s="5"/>
      <c r="G12" s="5"/>
      <c r="H12" s="5"/>
      <c r="I12" s="5"/>
      <c r="J12" s="5"/>
      <c r="K12" s="5"/>
      <c r="L12" s="5"/>
      <c r="M12" s="5"/>
      <c r="N12" s="5"/>
      <c r="O12" s="5"/>
      <c r="P12" s="5"/>
      <c r="Q12" s="5"/>
      <c r="R12" s="5"/>
    </row>
    <row r="13" spans="2:23" s="1" customFormat="1" ht="13.95" customHeight="1" x14ac:dyDescent="0.25">
      <c r="B13" s="15" t="s">
        <v>48</v>
      </c>
      <c r="C13" s="5"/>
      <c r="D13" s="5"/>
      <c r="E13" s="5"/>
      <c r="F13" s="5"/>
      <c r="G13" s="5"/>
      <c r="H13" s="5"/>
      <c r="I13" s="5"/>
      <c r="J13" s="5"/>
      <c r="K13" s="5"/>
      <c r="L13" s="5"/>
      <c r="M13" s="5"/>
      <c r="N13" s="5"/>
      <c r="O13" s="5"/>
      <c r="P13" s="5"/>
      <c r="Q13" s="5"/>
      <c r="R13" s="5"/>
      <c r="S13" s="5"/>
      <c r="T13" s="5"/>
      <c r="U13" s="5"/>
      <c r="V13" s="5"/>
    </row>
    <row r="14" spans="2:23" s="1" customFormat="1" ht="13.95" customHeight="1" x14ac:dyDescent="0.25"/>
    <row r="15" spans="2:23" ht="13.95" customHeight="1" x14ac:dyDescent="0.25"/>
    <row r="16" spans="2:23" ht="13.95" customHeight="1" x14ac:dyDescent="0.25"/>
    <row r="17" spans="4:13" ht="13.95" customHeight="1" x14ac:dyDescent="0.25"/>
    <row r="18" spans="4:13" ht="13.95" customHeight="1" x14ac:dyDescent="0.25"/>
    <row r="19" spans="4:13" ht="13.95" customHeight="1" x14ac:dyDescent="0.25"/>
    <row r="20" spans="4:13" ht="13.95" customHeight="1" x14ac:dyDescent="0.25"/>
    <row r="21" spans="4:13" ht="13.95" customHeight="1" x14ac:dyDescent="0.25"/>
    <row r="22" spans="4:13" ht="13.95" customHeight="1" x14ac:dyDescent="0.25"/>
    <row r="23" spans="4:13" ht="13.95" customHeight="1" x14ac:dyDescent="0.25"/>
    <row r="24" spans="4:13" ht="13.95" customHeight="1" x14ac:dyDescent="0.25"/>
    <row r="25" spans="4:13" ht="13.95" customHeight="1" x14ac:dyDescent="0.25"/>
    <row r="26" spans="4:13" ht="13.95" customHeight="1" x14ac:dyDescent="0.25"/>
    <row r="27" spans="4:13" ht="13.95" customHeight="1" x14ac:dyDescent="0.25">
      <c r="D27" s="80"/>
      <c r="E27" s="80"/>
      <c r="F27" s="80"/>
      <c r="G27" s="80"/>
      <c r="H27" s="80"/>
      <c r="I27" s="80"/>
      <c r="J27" s="80"/>
      <c r="K27" s="80"/>
      <c r="L27" s="80"/>
      <c r="M27" s="80"/>
    </row>
    <row r="28" spans="4:13" ht="13.95" customHeight="1" x14ac:dyDescent="0.25">
      <c r="D28" s="80"/>
      <c r="E28" s="80"/>
      <c r="F28" s="80"/>
      <c r="G28" s="80"/>
      <c r="H28" s="80"/>
      <c r="I28" s="80"/>
      <c r="J28" s="80"/>
      <c r="K28" s="80"/>
      <c r="L28" s="80"/>
      <c r="M28" s="80"/>
    </row>
    <row r="29" spans="4:13" ht="13.95" customHeight="1" x14ac:dyDescent="0.25">
      <c r="D29" s="80"/>
      <c r="E29" s="80"/>
      <c r="F29" s="80"/>
      <c r="G29" s="80"/>
      <c r="H29" s="80"/>
      <c r="I29" s="80"/>
      <c r="J29" s="80"/>
      <c r="K29" s="80"/>
      <c r="L29" s="80"/>
      <c r="M29" s="80"/>
    </row>
    <row r="30" spans="4:13" ht="13.95" customHeight="1" x14ac:dyDescent="0.25">
      <c r="D30" s="80"/>
      <c r="E30" s="80"/>
      <c r="F30" s="80"/>
      <c r="G30" s="80"/>
      <c r="H30" s="80"/>
      <c r="I30" s="80"/>
      <c r="J30" s="80"/>
      <c r="K30" s="80"/>
      <c r="L30" s="80"/>
      <c r="M30" s="80"/>
    </row>
    <row r="31" spans="4:13" ht="13.95" customHeight="1" x14ac:dyDescent="0.25">
      <c r="D31" s="80"/>
      <c r="E31" s="80"/>
      <c r="F31" s="80"/>
      <c r="G31" s="80"/>
      <c r="H31" s="80"/>
      <c r="I31" s="80"/>
      <c r="J31" s="80"/>
      <c r="K31" s="80"/>
      <c r="L31" s="80"/>
      <c r="M31" s="80"/>
    </row>
    <row r="32" spans="4:13" ht="13.95" customHeight="1" x14ac:dyDescent="0.25"/>
    <row r="33" ht="13.95" customHeight="1" x14ac:dyDescent="0.25"/>
    <row r="34" ht="13.95" customHeight="1" x14ac:dyDescent="0.25"/>
    <row r="35" ht="13.95" customHeight="1" x14ac:dyDescent="0.25"/>
  </sheetData>
  <mergeCells count="1">
    <mergeCell ref="B4:W4"/>
  </mergeCells>
  <phoneticPr fontId="9"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47"/>
  <sheetViews>
    <sheetView zoomScale="85" zoomScaleNormal="85" workbookViewId="0"/>
  </sheetViews>
  <sheetFormatPr defaultRowHeight="13.2" x14ac:dyDescent="0.25"/>
  <cols>
    <col min="2" max="2" width="28.5546875" customWidth="1"/>
    <col min="3" max="3" width="26.88671875" customWidth="1"/>
    <col min="4" max="18" width="11.33203125" customWidth="1"/>
    <col min="19" max="25" width="10.6640625" customWidth="1"/>
    <col min="26" max="88" width="25.88671875" customWidth="1"/>
    <col min="89" max="89" width="28.33203125" customWidth="1"/>
    <col min="90" max="91" width="29.33203125" customWidth="1"/>
    <col min="92" max="92" width="30.5546875" customWidth="1"/>
    <col min="93" max="93" width="27.44140625" customWidth="1"/>
  </cols>
  <sheetData>
    <row r="2" spans="2:25" s="1" customFormat="1" ht="13.8" x14ac:dyDescent="0.25">
      <c r="B2" s="103" t="s">
        <v>88</v>
      </c>
      <c r="C2" s="2"/>
      <c r="D2" s="13"/>
      <c r="E2" s="13"/>
      <c r="F2" s="13"/>
      <c r="G2" s="13"/>
      <c r="H2" s="13"/>
      <c r="I2" s="13"/>
      <c r="J2" s="13"/>
      <c r="K2" s="13"/>
      <c r="L2" s="13"/>
      <c r="M2" s="13"/>
      <c r="N2" s="13"/>
      <c r="O2" s="13"/>
      <c r="P2" s="13"/>
      <c r="Q2" s="13"/>
      <c r="R2" s="13"/>
      <c r="S2" s="13"/>
    </row>
    <row r="3" spans="2:25" s="1" customFormat="1" x14ac:dyDescent="0.25">
      <c r="B3" s="2"/>
      <c r="C3" s="2"/>
      <c r="D3" s="13"/>
      <c r="E3" s="13"/>
      <c r="F3" s="13"/>
      <c r="G3" s="13"/>
      <c r="H3" s="13"/>
      <c r="I3" s="13"/>
      <c r="J3" s="13"/>
      <c r="K3" s="13"/>
      <c r="L3" s="13"/>
      <c r="M3" s="13"/>
      <c r="N3" s="13"/>
      <c r="O3" s="13"/>
      <c r="P3" s="13"/>
      <c r="Q3" s="13"/>
      <c r="R3" s="13"/>
      <c r="S3" s="13"/>
    </row>
    <row r="4" spans="2:25" s="1" customFormat="1" ht="13.95" customHeight="1" x14ac:dyDescent="0.25">
      <c r="B4" s="123" t="s">
        <v>49</v>
      </c>
      <c r="C4" s="124"/>
      <c r="D4" s="124"/>
      <c r="E4" s="124"/>
      <c r="F4" s="124"/>
      <c r="G4" s="124"/>
      <c r="H4" s="124"/>
      <c r="I4" s="124"/>
      <c r="J4" s="124"/>
      <c r="K4" s="124"/>
      <c r="L4" s="124"/>
      <c r="M4" s="124"/>
      <c r="N4" s="124"/>
      <c r="O4" s="124"/>
      <c r="P4" s="124"/>
      <c r="Q4" s="124"/>
      <c r="R4" s="124"/>
      <c r="S4" s="124"/>
      <c r="T4" s="124"/>
      <c r="U4" s="124"/>
      <c r="V4" s="124"/>
      <c r="W4" s="124"/>
      <c r="X4" s="124"/>
      <c r="Y4" s="125"/>
    </row>
    <row r="5" spans="2:25" s="1" customFormat="1" ht="13.95" customHeight="1" x14ac:dyDescent="0.25">
      <c r="B5" s="129"/>
      <c r="C5" s="130"/>
      <c r="D5" s="95" t="s">
        <v>19</v>
      </c>
      <c r="E5" s="95" t="s">
        <v>20</v>
      </c>
      <c r="F5" s="95" t="s">
        <v>21</v>
      </c>
      <c r="G5" s="95" t="s">
        <v>22</v>
      </c>
      <c r="H5" s="95" t="s">
        <v>23</v>
      </c>
      <c r="I5" s="95" t="s">
        <v>24</v>
      </c>
      <c r="J5" s="95" t="s">
        <v>25</v>
      </c>
      <c r="K5" s="95" t="s">
        <v>26</v>
      </c>
      <c r="L5" s="95" t="s">
        <v>27</v>
      </c>
      <c r="M5" s="95" t="s">
        <v>28</v>
      </c>
      <c r="N5" s="95" t="s">
        <v>29</v>
      </c>
      <c r="O5" s="95" t="s">
        <v>30</v>
      </c>
      <c r="P5" s="95" t="s">
        <v>31</v>
      </c>
      <c r="Q5" s="96" t="s">
        <v>32</v>
      </c>
      <c r="R5" s="96" t="s">
        <v>33</v>
      </c>
      <c r="S5" s="96" t="s">
        <v>46</v>
      </c>
      <c r="T5" s="96" t="s">
        <v>78</v>
      </c>
      <c r="U5" s="97" t="s">
        <v>79</v>
      </c>
      <c r="V5" s="96" t="s">
        <v>80</v>
      </c>
      <c r="W5" s="96" t="s">
        <v>85</v>
      </c>
      <c r="X5" s="96" t="s">
        <v>84</v>
      </c>
      <c r="Y5" s="97" t="s">
        <v>50</v>
      </c>
    </row>
    <row r="6" spans="2:25" s="1" customFormat="1" ht="13.95" customHeight="1" x14ac:dyDescent="0.25">
      <c r="B6" s="126" t="s">
        <v>34</v>
      </c>
      <c r="C6" s="25" t="s">
        <v>51</v>
      </c>
      <c r="D6" s="26">
        <v>67</v>
      </c>
      <c r="E6" s="26">
        <v>139</v>
      </c>
      <c r="F6" s="26">
        <v>290</v>
      </c>
      <c r="G6" s="26">
        <v>276</v>
      </c>
      <c r="H6" s="26">
        <v>235</v>
      </c>
      <c r="I6" s="26">
        <v>270</v>
      </c>
      <c r="J6" s="26">
        <v>185</v>
      </c>
      <c r="K6" s="26">
        <v>151</v>
      </c>
      <c r="L6" s="26">
        <v>101</v>
      </c>
      <c r="M6" s="169">
        <v>111</v>
      </c>
      <c r="N6" s="169">
        <v>143</v>
      </c>
      <c r="O6" s="169">
        <v>354</v>
      </c>
      <c r="P6" s="169">
        <v>157</v>
      </c>
      <c r="Q6" s="170">
        <v>237</v>
      </c>
      <c r="R6" s="169">
        <v>286</v>
      </c>
      <c r="S6" s="169">
        <v>293</v>
      </c>
      <c r="T6" s="169">
        <v>356</v>
      </c>
      <c r="U6" s="171">
        <v>174</v>
      </c>
      <c r="V6" s="169">
        <v>168</v>
      </c>
      <c r="W6" s="169">
        <v>372</v>
      </c>
      <c r="X6" s="26">
        <f>SUM(D6:W6)</f>
        <v>4365</v>
      </c>
      <c r="Y6" s="27">
        <f>X6/X$11</f>
        <v>0.30222252994530224</v>
      </c>
    </row>
    <row r="7" spans="2:25" s="1" customFormat="1" ht="13.95" customHeight="1" x14ac:dyDescent="0.25">
      <c r="B7" s="127"/>
      <c r="C7" s="25" t="s">
        <v>52</v>
      </c>
      <c r="D7" s="26">
        <v>202</v>
      </c>
      <c r="E7" s="26">
        <v>197</v>
      </c>
      <c r="F7" s="26">
        <v>147</v>
      </c>
      <c r="G7" s="26">
        <v>219</v>
      </c>
      <c r="H7" s="26">
        <v>367</v>
      </c>
      <c r="I7" s="26">
        <v>229</v>
      </c>
      <c r="J7" s="26">
        <v>319</v>
      </c>
      <c r="K7" s="26">
        <v>189</v>
      </c>
      <c r="L7" s="26">
        <v>227</v>
      </c>
      <c r="M7" s="169">
        <v>204</v>
      </c>
      <c r="N7" s="169">
        <v>243</v>
      </c>
      <c r="O7" s="169">
        <v>611</v>
      </c>
      <c r="P7" s="169">
        <v>379</v>
      </c>
      <c r="Q7" s="170">
        <v>352</v>
      </c>
      <c r="R7" s="169">
        <v>649</v>
      </c>
      <c r="S7" s="169">
        <v>548</v>
      </c>
      <c r="T7" s="169">
        <v>347</v>
      </c>
      <c r="U7" s="171">
        <v>245</v>
      </c>
      <c r="V7" s="169">
        <v>145</v>
      </c>
      <c r="W7" s="169">
        <v>193</v>
      </c>
      <c r="X7" s="26">
        <f>SUM(D7:W7)</f>
        <v>6012</v>
      </c>
      <c r="Y7" s="27">
        <f t="shared" ref="Y7:Y11" si="0">X7/X$11</f>
        <v>0.41625701031641626</v>
      </c>
    </row>
    <row r="8" spans="2:25" s="1" customFormat="1" ht="13.95" customHeight="1" x14ac:dyDescent="0.25">
      <c r="B8" s="127"/>
      <c r="C8" s="25" t="s">
        <v>53</v>
      </c>
      <c r="D8" s="26">
        <v>55</v>
      </c>
      <c r="E8" s="26">
        <v>69</v>
      </c>
      <c r="F8" s="26">
        <v>170</v>
      </c>
      <c r="G8" s="26">
        <v>163</v>
      </c>
      <c r="H8" s="26">
        <v>51</v>
      </c>
      <c r="I8" s="26">
        <v>57</v>
      </c>
      <c r="J8" s="26">
        <v>110</v>
      </c>
      <c r="K8" s="26">
        <v>42</v>
      </c>
      <c r="L8" s="26">
        <v>62</v>
      </c>
      <c r="M8" s="169">
        <v>63</v>
      </c>
      <c r="N8" s="169">
        <v>134</v>
      </c>
      <c r="O8" s="169">
        <v>229</v>
      </c>
      <c r="P8" s="169">
        <v>204</v>
      </c>
      <c r="Q8" s="170">
        <v>233</v>
      </c>
      <c r="R8" s="169">
        <v>185</v>
      </c>
      <c r="S8" s="169">
        <v>187</v>
      </c>
      <c r="T8" s="169">
        <v>114</v>
      </c>
      <c r="U8" s="171">
        <v>57</v>
      </c>
      <c r="V8" s="169">
        <v>131</v>
      </c>
      <c r="W8" s="169">
        <v>61</v>
      </c>
      <c r="X8" s="26">
        <f>SUM(D8:W8)</f>
        <v>2377</v>
      </c>
      <c r="Y8" s="27">
        <f t="shared" si="0"/>
        <v>0.16457799626116457</v>
      </c>
    </row>
    <row r="9" spans="2:25" s="1" customFormat="1" ht="13.95" customHeight="1" x14ac:dyDescent="0.25">
      <c r="B9" s="127"/>
      <c r="C9" s="25" t="s">
        <v>54</v>
      </c>
      <c r="D9" s="26">
        <v>24</v>
      </c>
      <c r="E9" s="26">
        <v>132</v>
      </c>
      <c r="F9" s="26">
        <v>67</v>
      </c>
      <c r="G9" s="26">
        <v>118</v>
      </c>
      <c r="H9" s="26">
        <v>29</v>
      </c>
      <c r="I9" s="26">
        <v>13</v>
      </c>
      <c r="J9" s="26">
        <v>64</v>
      </c>
      <c r="K9" s="26">
        <v>29</v>
      </c>
      <c r="L9" s="26">
        <v>48</v>
      </c>
      <c r="M9" s="169">
        <v>17</v>
      </c>
      <c r="N9" s="169">
        <v>65</v>
      </c>
      <c r="O9" s="169">
        <v>182</v>
      </c>
      <c r="P9" s="169">
        <v>145</v>
      </c>
      <c r="Q9" s="170">
        <v>154</v>
      </c>
      <c r="R9" s="169">
        <v>141</v>
      </c>
      <c r="S9" s="169">
        <v>167</v>
      </c>
      <c r="T9" s="169">
        <v>108</v>
      </c>
      <c r="U9" s="171">
        <v>37</v>
      </c>
      <c r="V9" s="169">
        <v>57</v>
      </c>
      <c r="W9" s="169">
        <v>23</v>
      </c>
      <c r="X9" s="26">
        <f>SUM(D9:W9)</f>
        <v>1620</v>
      </c>
      <c r="Y9" s="27">
        <f t="shared" si="0"/>
        <v>0.11216506266011217</v>
      </c>
    </row>
    <row r="10" spans="2:25" s="1" customFormat="1" ht="13.95" customHeight="1" x14ac:dyDescent="0.25">
      <c r="B10" s="127"/>
      <c r="C10" s="25" t="s">
        <v>55</v>
      </c>
      <c r="D10" s="26">
        <f t="shared" ref="D10:L10" si="1">D11-SUM(D6:D9)</f>
        <v>10</v>
      </c>
      <c r="E10" s="26">
        <f t="shared" si="1"/>
        <v>11</v>
      </c>
      <c r="F10" s="26">
        <f t="shared" si="1"/>
        <v>9</v>
      </c>
      <c r="G10" s="26">
        <f t="shared" si="1"/>
        <v>20</v>
      </c>
      <c r="H10" s="26">
        <f t="shared" si="1"/>
        <v>1</v>
      </c>
      <c r="I10" s="26">
        <f t="shared" si="1"/>
        <v>5</v>
      </c>
      <c r="J10" s="26">
        <f t="shared" si="1"/>
        <v>3</v>
      </c>
      <c r="K10" s="26">
        <f t="shared" si="1"/>
        <v>3</v>
      </c>
      <c r="L10" s="26">
        <f t="shared" si="1"/>
        <v>2</v>
      </c>
      <c r="M10" s="169">
        <v>0</v>
      </c>
      <c r="N10" s="169">
        <v>0</v>
      </c>
      <c r="O10" s="169">
        <v>0</v>
      </c>
      <c r="P10" s="169">
        <v>0</v>
      </c>
      <c r="Q10" s="169">
        <v>1</v>
      </c>
      <c r="R10" s="169">
        <v>0</v>
      </c>
      <c r="S10" s="169">
        <v>2</v>
      </c>
      <c r="T10" s="169">
        <v>0</v>
      </c>
      <c r="U10" s="171">
        <v>2</v>
      </c>
      <c r="V10" s="169">
        <v>0</v>
      </c>
      <c r="W10" s="169">
        <v>0</v>
      </c>
      <c r="X10" s="26">
        <f>SUM(D10:W10)</f>
        <v>69</v>
      </c>
      <c r="Y10" s="27">
        <f t="shared" si="0"/>
        <v>4.7774008170047774E-3</v>
      </c>
    </row>
    <row r="11" spans="2:25" s="1" customFormat="1" ht="13.95" customHeight="1" x14ac:dyDescent="0.25">
      <c r="B11" s="128"/>
      <c r="C11" s="29" t="s">
        <v>13</v>
      </c>
      <c r="D11" s="30">
        <v>358</v>
      </c>
      <c r="E11" s="30">
        <v>548</v>
      </c>
      <c r="F11" s="30">
        <v>683</v>
      </c>
      <c r="G11" s="30">
        <v>796</v>
      </c>
      <c r="H11" s="30">
        <v>683</v>
      </c>
      <c r="I11" s="30">
        <v>574</v>
      </c>
      <c r="J11" s="30">
        <v>681</v>
      </c>
      <c r="K11" s="30">
        <v>414</v>
      </c>
      <c r="L11" s="30">
        <v>440</v>
      </c>
      <c r="M11" s="30">
        <f t="shared" ref="M11:W11" si="2">SUM(M6:M10)</f>
        <v>395</v>
      </c>
      <c r="N11" s="30">
        <f t="shared" si="2"/>
        <v>585</v>
      </c>
      <c r="O11" s="30">
        <f t="shared" si="2"/>
        <v>1376</v>
      </c>
      <c r="P11" s="30">
        <f t="shared" si="2"/>
        <v>885</v>
      </c>
      <c r="Q11" s="30">
        <f t="shared" si="2"/>
        <v>977</v>
      </c>
      <c r="R11" s="30">
        <f t="shared" si="2"/>
        <v>1261</v>
      </c>
      <c r="S11" s="30">
        <f t="shared" si="2"/>
        <v>1197</v>
      </c>
      <c r="T11" s="30">
        <f t="shared" si="2"/>
        <v>925</v>
      </c>
      <c r="U11" s="30">
        <f t="shared" si="2"/>
        <v>515</v>
      </c>
      <c r="V11" s="30">
        <f t="shared" si="2"/>
        <v>501</v>
      </c>
      <c r="W11" s="30">
        <f t="shared" si="2"/>
        <v>649</v>
      </c>
      <c r="X11" s="30">
        <f>SUM(X6:X10)</f>
        <v>14443</v>
      </c>
      <c r="Y11" s="38">
        <f t="shared" si="0"/>
        <v>1</v>
      </c>
    </row>
    <row r="12" spans="2:25" s="1" customFormat="1" ht="13.95" customHeight="1" x14ac:dyDescent="0.25">
      <c r="B12" s="126" t="s">
        <v>12</v>
      </c>
      <c r="C12" s="25" t="s">
        <v>51</v>
      </c>
      <c r="D12" s="65">
        <v>22</v>
      </c>
      <c r="E12" s="65">
        <v>32</v>
      </c>
      <c r="F12" s="65">
        <v>21</v>
      </c>
      <c r="G12" s="65">
        <v>117</v>
      </c>
      <c r="H12" s="65">
        <v>61</v>
      </c>
      <c r="I12" s="65">
        <v>47</v>
      </c>
      <c r="J12" s="26">
        <v>59</v>
      </c>
      <c r="K12" s="26">
        <v>20</v>
      </c>
      <c r="L12" s="26">
        <v>51</v>
      </c>
      <c r="M12" s="169">
        <v>35</v>
      </c>
      <c r="N12" s="169">
        <v>14</v>
      </c>
      <c r="O12" s="169">
        <v>10</v>
      </c>
      <c r="P12" s="169">
        <v>32</v>
      </c>
      <c r="Q12" s="170">
        <v>22</v>
      </c>
      <c r="R12" s="169">
        <v>12</v>
      </c>
      <c r="S12" s="169">
        <v>17</v>
      </c>
      <c r="T12" s="169">
        <v>68</v>
      </c>
      <c r="U12" s="172">
        <v>32</v>
      </c>
      <c r="V12" s="169">
        <v>31</v>
      </c>
      <c r="W12" s="169">
        <v>23</v>
      </c>
      <c r="X12" s="26">
        <f>SUM(D12:W12)</f>
        <v>726</v>
      </c>
      <c r="Y12" s="28">
        <f t="shared" ref="Y12:Y17" si="3">X12/X$17</f>
        <v>8.6852494317502096E-2</v>
      </c>
    </row>
    <row r="13" spans="2:25" s="1" customFormat="1" ht="13.95" customHeight="1" x14ac:dyDescent="0.25">
      <c r="B13" s="127"/>
      <c r="C13" s="25" t="s">
        <v>52</v>
      </c>
      <c r="D13" s="65">
        <v>92</v>
      </c>
      <c r="E13" s="65">
        <v>112</v>
      </c>
      <c r="F13" s="65">
        <v>92</v>
      </c>
      <c r="G13" s="65">
        <v>246</v>
      </c>
      <c r="H13" s="65">
        <v>195</v>
      </c>
      <c r="I13" s="65">
        <v>283</v>
      </c>
      <c r="J13" s="26">
        <v>145</v>
      </c>
      <c r="K13" s="26">
        <v>73</v>
      </c>
      <c r="L13" s="26">
        <v>123</v>
      </c>
      <c r="M13" s="169">
        <v>131</v>
      </c>
      <c r="N13" s="169">
        <v>98</v>
      </c>
      <c r="O13" s="169">
        <v>42</v>
      </c>
      <c r="P13" s="169">
        <v>36</v>
      </c>
      <c r="Q13" s="170">
        <v>68</v>
      </c>
      <c r="R13" s="169">
        <v>51</v>
      </c>
      <c r="S13" s="169">
        <v>99</v>
      </c>
      <c r="T13" s="169">
        <v>111</v>
      </c>
      <c r="U13" s="172">
        <v>97</v>
      </c>
      <c r="V13" s="169">
        <v>72</v>
      </c>
      <c r="W13" s="169">
        <v>155</v>
      </c>
      <c r="X13" s="26">
        <f>SUM(D13:W13)</f>
        <v>2321</v>
      </c>
      <c r="Y13" s="28">
        <f t="shared" si="3"/>
        <v>0.27766479243928699</v>
      </c>
    </row>
    <row r="14" spans="2:25" s="1" customFormat="1" ht="13.95" customHeight="1" x14ac:dyDescent="0.25">
      <c r="B14" s="127"/>
      <c r="C14" s="25" t="s">
        <v>53</v>
      </c>
      <c r="D14" s="65">
        <v>218</v>
      </c>
      <c r="E14" s="65">
        <v>200</v>
      </c>
      <c r="F14" s="65">
        <v>175</v>
      </c>
      <c r="G14" s="65">
        <v>259</v>
      </c>
      <c r="H14" s="65">
        <v>272</v>
      </c>
      <c r="I14" s="65">
        <v>281</v>
      </c>
      <c r="J14" s="26">
        <v>132</v>
      </c>
      <c r="K14" s="26">
        <v>65</v>
      </c>
      <c r="L14" s="26">
        <v>140</v>
      </c>
      <c r="M14" s="169">
        <v>123</v>
      </c>
      <c r="N14" s="169">
        <v>105</v>
      </c>
      <c r="O14" s="169">
        <v>86</v>
      </c>
      <c r="P14" s="169">
        <v>48</v>
      </c>
      <c r="Q14" s="170">
        <v>43</v>
      </c>
      <c r="R14" s="169">
        <v>81</v>
      </c>
      <c r="S14" s="169">
        <v>98</v>
      </c>
      <c r="T14" s="169">
        <v>120</v>
      </c>
      <c r="U14" s="172">
        <v>170</v>
      </c>
      <c r="V14" s="169">
        <v>130</v>
      </c>
      <c r="W14" s="169">
        <v>243</v>
      </c>
      <c r="X14" s="26">
        <f>SUM(D14:W14)</f>
        <v>2989</v>
      </c>
      <c r="Y14" s="28">
        <f t="shared" si="3"/>
        <v>0.35757865773417874</v>
      </c>
    </row>
    <row r="15" spans="2:25" s="1" customFormat="1" ht="13.95" customHeight="1" x14ac:dyDescent="0.25">
      <c r="B15" s="127"/>
      <c r="C15" s="25" t="s">
        <v>54</v>
      </c>
      <c r="D15" s="65">
        <v>271</v>
      </c>
      <c r="E15" s="65">
        <v>287</v>
      </c>
      <c r="F15" s="65">
        <v>146</v>
      </c>
      <c r="G15" s="65">
        <v>217</v>
      </c>
      <c r="H15" s="65">
        <v>186</v>
      </c>
      <c r="I15" s="65">
        <v>185</v>
      </c>
      <c r="J15" s="26">
        <v>133</v>
      </c>
      <c r="K15" s="26">
        <v>84</v>
      </c>
      <c r="L15" s="26">
        <v>73</v>
      </c>
      <c r="M15" s="169">
        <v>101</v>
      </c>
      <c r="N15" s="169">
        <v>82</v>
      </c>
      <c r="O15" s="169">
        <v>70</v>
      </c>
      <c r="P15" s="169">
        <v>56</v>
      </c>
      <c r="Q15" s="170">
        <v>63</v>
      </c>
      <c r="R15" s="169">
        <v>101</v>
      </c>
      <c r="S15" s="169">
        <v>86</v>
      </c>
      <c r="T15" s="169">
        <v>82</v>
      </c>
      <c r="U15" s="172">
        <v>182</v>
      </c>
      <c r="V15" s="169">
        <v>182</v>
      </c>
      <c r="W15" s="169">
        <v>203</v>
      </c>
      <c r="X15" s="26">
        <f>SUM(D15:W15)</f>
        <v>2790</v>
      </c>
      <c r="Y15" s="28">
        <f t="shared" si="3"/>
        <v>0.33377198229453287</v>
      </c>
    </row>
    <row r="16" spans="2:25" s="1" customFormat="1" ht="13.95" customHeight="1" x14ac:dyDescent="0.25">
      <c r="B16" s="127"/>
      <c r="C16" s="25" t="s">
        <v>55</v>
      </c>
      <c r="D16" s="65">
        <f t="shared" ref="D16:S16" si="4">D17-SUM(D12:D15)</f>
        <v>11</v>
      </c>
      <c r="E16" s="65">
        <v>5</v>
      </c>
      <c r="F16" s="65">
        <f t="shared" si="4"/>
        <v>6</v>
      </c>
      <c r="G16" s="65">
        <f t="shared" si="4"/>
        <v>5</v>
      </c>
      <c r="H16" s="65">
        <f t="shared" si="4"/>
        <v>17</v>
      </c>
      <c r="I16" s="65">
        <f t="shared" si="4"/>
        <v>33</v>
      </c>
      <c r="J16" s="26">
        <f t="shared" si="4"/>
        <v>25</v>
      </c>
      <c r="K16" s="26">
        <f t="shared" si="4"/>
        <v>9</v>
      </c>
      <c r="L16" s="26">
        <f t="shared" si="4"/>
        <v>7</v>
      </c>
      <c r="M16" s="169">
        <v>4</v>
      </c>
      <c r="N16" s="169">
        <v>8</v>
      </c>
      <c r="O16" s="169">
        <v>0</v>
      </c>
      <c r="P16" s="169">
        <v>9</v>
      </c>
      <c r="Q16" s="169">
        <v>7</v>
      </c>
      <c r="R16" s="169">
        <v>1</v>
      </c>
      <c r="S16" s="169">
        <v>0</v>
      </c>
      <c r="T16" s="169">
        <v>0</v>
      </c>
      <c r="U16" s="172">
        <v>10</v>
      </c>
      <c r="V16" s="169">
        <v>0</v>
      </c>
      <c r="W16" s="169">
        <v>2</v>
      </c>
      <c r="X16" s="26">
        <f>SUM(D16:W16)</f>
        <v>159</v>
      </c>
      <c r="Y16" s="28">
        <f t="shared" si="3"/>
        <v>1.9021414044742193E-2</v>
      </c>
    </row>
    <row r="17" spans="2:25" s="1" customFormat="1" ht="13.95" customHeight="1" x14ac:dyDescent="0.25">
      <c r="B17" s="128"/>
      <c r="C17" s="29" t="s">
        <v>13</v>
      </c>
      <c r="D17" s="30">
        <v>614</v>
      </c>
      <c r="E17" s="30">
        <v>636</v>
      </c>
      <c r="F17" s="30">
        <v>440</v>
      </c>
      <c r="G17" s="30">
        <v>844</v>
      </c>
      <c r="H17" s="30">
        <v>731</v>
      </c>
      <c r="I17" s="30">
        <v>829</v>
      </c>
      <c r="J17" s="30">
        <v>494</v>
      </c>
      <c r="K17" s="30">
        <v>251</v>
      </c>
      <c r="L17" s="30">
        <v>394</v>
      </c>
      <c r="M17" s="30">
        <f>SUM(M12:M16)</f>
        <v>394</v>
      </c>
      <c r="N17" s="30">
        <f t="shared" ref="N17:V17" si="5">SUM(N12:N16)</f>
        <v>307</v>
      </c>
      <c r="O17" s="30">
        <f t="shared" si="5"/>
        <v>208</v>
      </c>
      <c r="P17" s="30">
        <f t="shared" si="5"/>
        <v>181</v>
      </c>
      <c r="Q17" s="30">
        <f t="shared" si="5"/>
        <v>203</v>
      </c>
      <c r="R17" s="30">
        <f t="shared" si="5"/>
        <v>246</v>
      </c>
      <c r="S17" s="30">
        <f t="shared" si="5"/>
        <v>300</v>
      </c>
      <c r="T17" s="30">
        <f t="shared" si="5"/>
        <v>381</v>
      </c>
      <c r="U17" s="30">
        <f t="shared" si="5"/>
        <v>491</v>
      </c>
      <c r="V17" s="30">
        <f t="shared" si="5"/>
        <v>415</v>
      </c>
      <c r="W17" s="30">
        <f>SUM(W12:W16)</f>
        <v>626</v>
      </c>
      <c r="X17" s="86">
        <f>SUM(D17:V17)</f>
        <v>8359</v>
      </c>
      <c r="Y17" s="39">
        <f t="shared" si="3"/>
        <v>1</v>
      </c>
    </row>
    <row r="18" spans="2:25" s="1" customFormat="1" ht="13.95" customHeight="1" x14ac:dyDescent="0.25">
      <c r="B18" s="126" t="s">
        <v>39</v>
      </c>
      <c r="C18" s="25" t="s">
        <v>51</v>
      </c>
      <c r="D18" s="26">
        <v>58</v>
      </c>
      <c r="E18" s="26">
        <v>73</v>
      </c>
      <c r="F18" s="26">
        <v>19</v>
      </c>
      <c r="G18" s="26">
        <v>61</v>
      </c>
      <c r="H18" s="26">
        <v>71</v>
      </c>
      <c r="I18" s="26">
        <v>85</v>
      </c>
      <c r="J18" s="26">
        <v>30</v>
      </c>
      <c r="K18" s="26">
        <v>38</v>
      </c>
      <c r="L18" s="26">
        <v>47</v>
      </c>
      <c r="M18" s="169">
        <v>13</v>
      </c>
      <c r="N18" s="169">
        <v>56</v>
      </c>
      <c r="O18" s="169">
        <v>64</v>
      </c>
      <c r="P18" s="169">
        <v>61</v>
      </c>
      <c r="Q18" s="170">
        <v>37</v>
      </c>
      <c r="R18" s="169">
        <v>29</v>
      </c>
      <c r="S18" s="169">
        <v>41</v>
      </c>
      <c r="T18" s="169">
        <v>8</v>
      </c>
      <c r="U18" s="172">
        <v>95</v>
      </c>
      <c r="V18" s="169">
        <v>31</v>
      </c>
      <c r="W18" s="169">
        <v>43</v>
      </c>
      <c r="X18" s="26">
        <f>SUM(D18:W18)</f>
        <v>960</v>
      </c>
      <c r="Y18" s="28">
        <f t="shared" ref="Y18:Y23" si="6">X18/X$23</f>
        <v>9.2735703245749618E-2</v>
      </c>
    </row>
    <row r="19" spans="2:25" s="1" customFormat="1" ht="13.95" customHeight="1" x14ac:dyDescent="0.25">
      <c r="B19" s="127"/>
      <c r="C19" s="25" t="s">
        <v>52</v>
      </c>
      <c r="D19" s="26">
        <v>203</v>
      </c>
      <c r="E19" s="26">
        <v>141</v>
      </c>
      <c r="F19" s="26">
        <v>179</v>
      </c>
      <c r="G19" s="26">
        <v>255</v>
      </c>
      <c r="H19" s="26">
        <v>269</v>
      </c>
      <c r="I19" s="26">
        <v>330</v>
      </c>
      <c r="J19" s="26">
        <v>154</v>
      </c>
      <c r="K19" s="26">
        <v>102</v>
      </c>
      <c r="L19" s="26">
        <v>111</v>
      </c>
      <c r="M19" s="169">
        <v>89</v>
      </c>
      <c r="N19" s="169">
        <v>103</v>
      </c>
      <c r="O19" s="169">
        <v>141</v>
      </c>
      <c r="P19" s="169">
        <v>215</v>
      </c>
      <c r="Q19" s="170">
        <v>137</v>
      </c>
      <c r="R19" s="169">
        <v>102</v>
      </c>
      <c r="S19" s="169">
        <v>108</v>
      </c>
      <c r="T19" s="169">
        <v>85</v>
      </c>
      <c r="U19" s="172">
        <v>103</v>
      </c>
      <c r="V19" s="169">
        <v>84</v>
      </c>
      <c r="W19" s="169">
        <v>63</v>
      </c>
      <c r="X19" s="26">
        <f>SUM(D19:W19)</f>
        <v>2974</v>
      </c>
      <c r="Y19" s="28">
        <f t="shared" si="6"/>
        <v>0.28728748068006182</v>
      </c>
    </row>
    <row r="20" spans="2:25" s="1" customFormat="1" ht="13.95" customHeight="1" x14ac:dyDescent="0.25">
      <c r="B20" s="127"/>
      <c r="C20" s="25" t="s">
        <v>53</v>
      </c>
      <c r="D20" s="26">
        <v>237</v>
      </c>
      <c r="E20" s="26">
        <v>292</v>
      </c>
      <c r="F20" s="26">
        <v>217</v>
      </c>
      <c r="G20" s="26">
        <v>289</v>
      </c>
      <c r="H20" s="26">
        <v>264</v>
      </c>
      <c r="I20" s="26">
        <v>340</v>
      </c>
      <c r="J20" s="26">
        <v>95</v>
      </c>
      <c r="K20" s="26">
        <v>75</v>
      </c>
      <c r="L20" s="26">
        <v>103</v>
      </c>
      <c r="M20" s="169">
        <v>88</v>
      </c>
      <c r="N20" s="169">
        <v>129</v>
      </c>
      <c r="O20" s="169">
        <v>134</v>
      </c>
      <c r="P20" s="169">
        <v>221</v>
      </c>
      <c r="Q20" s="170">
        <v>117</v>
      </c>
      <c r="R20" s="169">
        <v>191</v>
      </c>
      <c r="S20" s="169">
        <v>130</v>
      </c>
      <c r="T20" s="169">
        <v>181</v>
      </c>
      <c r="U20" s="172">
        <v>192</v>
      </c>
      <c r="V20" s="169">
        <v>132</v>
      </c>
      <c r="W20" s="169">
        <v>165</v>
      </c>
      <c r="X20" s="26">
        <f>SUM(D20:W20)</f>
        <v>3592</v>
      </c>
      <c r="Y20" s="28">
        <f t="shared" si="6"/>
        <v>0.34698608964451316</v>
      </c>
    </row>
    <row r="21" spans="2:25" s="1" customFormat="1" ht="13.95" customHeight="1" x14ac:dyDescent="0.25">
      <c r="B21" s="127"/>
      <c r="C21" s="25" t="s">
        <v>54</v>
      </c>
      <c r="D21" s="26">
        <v>231</v>
      </c>
      <c r="E21" s="26">
        <v>214</v>
      </c>
      <c r="F21" s="26">
        <v>218</v>
      </c>
      <c r="G21" s="26">
        <v>190</v>
      </c>
      <c r="H21" s="26">
        <v>169</v>
      </c>
      <c r="I21" s="26">
        <v>164</v>
      </c>
      <c r="J21" s="26">
        <v>70</v>
      </c>
      <c r="K21" s="26">
        <v>48</v>
      </c>
      <c r="L21" s="26">
        <v>44</v>
      </c>
      <c r="M21" s="169">
        <v>44</v>
      </c>
      <c r="N21" s="169">
        <v>69</v>
      </c>
      <c r="O21" s="169">
        <v>74</v>
      </c>
      <c r="P21" s="169">
        <v>88</v>
      </c>
      <c r="Q21" s="170">
        <v>60</v>
      </c>
      <c r="R21" s="169">
        <v>117</v>
      </c>
      <c r="S21" s="169">
        <v>190</v>
      </c>
      <c r="T21" s="169">
        <v>138</v>
      </c>
      <c r="U21" s="172">
        <v>157</v>
      </c>
      <c r="V21" s="169">
        <v>102</v>
      </c>
      <c r="W21" s="169">
        <v>106</v>
      </c>
      <c r="X21" s="26">
        <f>SUM(D21:W21)</f>
        <v>2493</v>
      </c>
      <c r="Y21" s="28">
        <f t="shared" si="6"/>
        <v>0.24082302936630604</v>
      </c>
    </row>
    <row r="22" spans="2:25" s="1" customFormat="1" ht="13.95" customHeight="1" x14ac:dyDescent="0.25">
      <c r="B22" s="127"/>
      <c r="C22" s="25" t="s">
        <v>55</v>
      </c>
      <c r="D22" s="26">
        <f t="shared" ref="D22:L22" si="7">D23-SUM(D18:D21)</f>
        <v>2</v>
      </c>
      <c r="E22" s="26">
        <f t="shared" si="7"/>
        <v>48</v>
      </c>
      <c r="F22" s="26">
        <f t="shared" si="7"/>
        <v>26</v>
      </c>
      <c r="G22" s="26">
        <f t="shared" si="7"/>
        <v>15</v>
      </c>
      <c r="H22" s="26">
        <f t="shared" si="7"/>
        <v>21</v>
      </c>
      <c r="I22" s="26">
        <f t="shared" si="7"/>
        <v>43</v>
      </c>
      <c r="J22" s="26">
        <f t="shared" si="7"/>
        <v>2</v>
      </c>
      <c r="K22" s="26">
        <f t="shared" si="7"/>
        <v>3</v>
      </c>
      <c r="L22" s="26">
        <f t="shared" si="7"/>
        <v>19</v>
      </c>
      <c r="M22" s="169">
        <v>8</v>
      </c>
      <c r="N22" s="169">
        <v>4</v>
      </c>
      <c r="O22" s="169">
        <v>7</v>
      </c>
      <c r="P22" s="169">
        <v>1</v>
      </c>
      <c r="Q22" s="169">
        <v>2</v>
      </c>
      <c r="R22" s="169">
        <v>24</v>
      </c>
      <c r="S22" s="169">
        <v>2</v>
      </c>
      <c r="T22" s="169">
        <v>8</v>
      </c>
      <c r="U22" s="172">
        <v>39</v>
      </c>
      <c r="V22" s="169">
        <v>24</v>
      </c>
      <c r="W22" s="169">
        <v>35</v>
      </c>
      <c r="X22" s="26">
        <f>SUM(D22:W22)</f>
        <v>333</v>
      </c>
      <c r="Y22" s="28">
        <f t="shared" si="6"/>
        <v>3.2167697063369395E-2</v>
      </c>
    </row>
    <row r="23" spans="2:25" s="1" customFormat="1" ht="13.95" customHeight="1" x14ac:dyDescent="0.25">
      <c r="B23" s="128"/>
      <c r="C23" s="29" t="s">
        <v>13</v>
      </c>
      <c r="D23" s="30">
        <v>731</v>
      </c>
      <c r="E23" s="30">
        <v>768</v>
      </c>
      <c r="F23" s="30">
        <v>659</v>
      </c>
      <c r="G23" s="30">
        <v>810</v>
      </c>
      <c r="H23" s="30">
        <v>794</v>
      </c>
      <c r="I23" s="30">
        <v>962</v>
      </c>
      <c r="J23" s="30">
        <v>351</v>
      </c>
      <c r="K23" s="30">
        <v>266</v>
      </c>
      <c r="L23" s="30">
        <v>324</v>
      </c>
      <c r="M23" s="30">
        <f>SUM(M18:M22)</f>
        <v>242</v>
      </c>
      <c r="N23" s="30">
        <f t="shared" ref="N23:X23" si="8">SUM(N18:N22)</f>
        <v>361</v>
      </c>
      <c r="O23" s="30">
        <f t="shared" si="8"/>
        <v>420</v>
      </c>
      <c r="P23" s="30">
        <f t="shared" si="8"/>
        <v>586</v>
      </c>
      <c r="Q23" s="30">
        <f t="shared" si="8"/>
        <v>353</v>
      </c>
      <c r="R23" s="30">
        <f t="shared" si="8"/>
        <v>463</v>
      </c>
      <c r="S23" s="30">
        <f t="shared" si="8"/>
        <v>471</v>
      </c>
      <c r="T23" s="30">
        <f t="shared" si="8"/>
        <v>420</v>
      </c>
      <c r="U23" s="30">
        <f t="shared" si="8"/>
        <v>586</v>
      </c>
      <c r="V23" s="30">
        <f t="shared" si="8"/>
        <v>373</v>
      </c>
      <c r="W23" s="30">
        <f>SUM(W12:W16)</f>
        <v>626</v>
      </c>
      <c r="X23" s="30">
        <f t="shared" si="8"/>
        <v>10352</v>
      </c>
      <c r="Y23" s="39">
        <f t="shared" si="6"/>
        <v>1</v>
      </c>
    </row>
    <row r="24" spans="2:25" s="1" customFormat="1" ht="13.95" customHeight="1" x14ac:dyDescent="0.25">
      <c r="B24" s="126" t="s">
        <v>40</v>
      </c>
      <c r="C24" s="25" t="s">
        <v>51</v>
      </c>
      <c r="D24" s="26">
        <v>45</v>
      </c>
      <c r="E24" s="26">
        <v>25</v>
      </c>
      <c r="F24" s="26">
        <v>94</v>
      </c>
      <c r="G24" s="26">
        <v>120</v>
      </c>
      <c r="H24" s="26">
        <v>80</v>
      </c>
      <c r="I24" s="26">
        <v>50</v>
      </c>
      <c r="J24" s="26">
        <v>114</v>
      </c>
      <c r="K24" s="26">
        <v>90</v>
      </c>
      <c r="L24" s="26">
        <v>99</v>
      </c>
      <c r="M24" s="169">
        <v>82</v>
      </c>
      <c r="N24" s="169">
        <v>64</v>
      </c>
      <c r="O24" s="169">
        <v>55</v>
      </c>
      <c r="P24" s="169">
        <v>77</v>
      </c>
      <c r="Q24" s="170">
        <v>111</v>
      </c>
      <c r="R24" s="169">
        <v>195</v>
      </c>
      <c r="S24" s="169">
        <v>99</v>
      </c>
      <c r="T24" s="169">
        <v>123</v>
      </c>
      <c r="U24" s="172">
        <v>113</v>
      </c>
      <c r="V24" s="169">
        <v>125</v>
      </c>
      <c r="W24" s="169">
        <v>74</v>
      </c>
      <c r="X24" s="26">
        <f>SUM(D24:W24)</f>
        <v>1835</v>
      </c>
      <c r="Y24" s="28">
        <f t="shared" ref="Y24:Y29" si="9">X24/X$29</f>
        <v>0.1156051156051156</v>
      </c>
    </row>
    <row r="25" spans="2:25" s="1" customFormat="1" ht="13.95" customHeight="1" x14ac:dyDescent="0.25">
      <c r="B25" s="127"/>
      <c r="C25" s="25" t="s">
        <v>52</v>
      </c>
      <c r="D25" s="26">
        <v>118</v>
      </c>
      <c r="E25" s="26">
        <v>91</v>
      </c>
      <c r="F25" s="26">
        <v>192</v>
      </c>
      <c r="G25" s="26">
        <v>286</v>
      </c>
      <c r="H25" s="26">
        <v>254</v>
      </c>
      <c r="I25" s="26">
        <v>320</v>
      </c>
      <c r="J25" s="26">
        <v>428</v>
      </c>
      <c r="K25" s="26">
        <v>383</v>
      </c>
      <c r="L25" s="26">
        <v>320</v>
      </c>
      <c r="M25" s="169">
        <v>332</v>
      </c>
      <c r="N25" s="169">
        <v>86</v>
      </c>
      <c r="O25" s="169">
        <v>214</v>
      </c>
      <c r="P25" s="169">
        <v>217</v>
      </c>
      <c r="Q25" s="170">
        <v>150</v>
      </c>
      <c r="R25" s="169">
        <v>277</v>
      </c>
      <c r="S25" s="169">
        <v>177</v>
      </c>
      <c r="T25" s="169">
        <v>240</v>
      </c>
      <c r="U25" s="172">
        <v>230</v>
      </c>
      <c r="V25" s="169">
        <v>251</v>
      </c>
      <c r="W25" s="169">
        <v>257</v>
      </c>
      <c r="X25" s="26">
        <f>SUM(D25:W25)</f>
        <v>4823</v>
      </c>
      <c r="Y25" s="28">
        <f t="shared" si="9"/>
        <v>0.30384930384930386</v>
      </c>
    </row>
    <row r="26" spans="2:25" s="1" customFormat="1" ht="13.95" customHeight="1" x14ac:dyDescent="0.25">
      <c r="B26" s="127"/>
      <c r="C26" s="25" t="s">
        <v>53</v>
      </c>
      <c r="D26" s="26">
        <v>177</v>
      </c>
      <c r="E26" s="26">
        <v>190</v>
      </c>
      <c r="F26" s="26">
        <v>222</v>
      </c>
      <c r="G26" s="26">
        <v>160</v>
      </c>
      <c r="H26" s="26">
        <v>165</v>
      </c>
      <c r="I26" s="26">
        <v>188</v>
      </c>
      <c r="J26" s="26">
        <v>246</v>
      </c>
      <c r="K26" s="26">
        <v>194</v>
      </c>
      <c r="L26" s="26">
        <v>269</v>
      </c>
      <c r="M26" s="169">
        <v>247</v>
      </c>
      <c r="N26" s="169">
        <v>148</v>
      </c>
      <c r="O26" s="169">
        <v>207</v>
      </c>
      <c r="P26" s="169">
        <v>168</v>
      </c>
      <c r="Q26" s="170">
        <v>170</v>
      </c>
      <c r="R26" s="169">
        <v>170</v>
      </c>
      <c r="S26" s="169">
        <v>287</v>
      </c>
      <c r="T26" s="169">
        <v>339</v>
      </c>
      <c r="U26" s="172">
        <v>346</v>
      </c>
      <c r="V26" s="169">
        <v>327</v>
      </c>
      <c r="W26" s="169">
        <v>385</v>
      </c>
      <c r="X26" s="26">
        <f>SUM(D26:W26)</f>
        <v>4605</v>
      </c>
      <c r="Y26" s="28">
        <f t="shared" si="9"/>
        <v>0.29011529011529014</v>
      </c>
    </row>
    <row r="27" spans="2:25" s="1" customFormat="1" ht="13.95" customHeight="1" x14ac:dyDescent="0.25">
      <c r="B27" s="127"/>
      <c r="C27" s="25" t="s">
        <v>54</v>
      </c>
      <c r="D27" s="26">
        <v>253</v>
      </c>
      <c r="E27" s="26">
        <v>285</v>
      </c>
      <c r="F27" s="26">
        <v>229</v>
      </c>
      <c r="G27" s="26">
        <v>181</v>
      </c>
      <c r="H27" s="26">
        <v>168</v>
      </c>
      <c r="I27" s="26">
        <v>193</v>
      </c>
      <c r="J27" s="26">
        <v>146</v>
      </c>
      <c r="K27" s="26">
        <v>153</v>
      </c>
      <c r="L27" s="26">
        <v>209</v>
      </c>
      <c r="M27" s="169">
        <v>247</v>
      </c>
      <c r="N27" s="169">
        <v>146</v>
      </c>
      <c r="O27" s="169">
        <v>228</v>
      </c>
      <c r="P27" s="169">
        <v>114</v>
      </c>
      <c r="Q27" s="170">
        <v>122</v>
      </c>
      <c r="R27" s="169">
        <v>147</v>
      </c>
      <c r="S27" s="169">
        <v>213</v>
      </c>
      <c r="T27" s="169">
        <v>362</v>
      </c>
      <c r="U27" s="172">
        <v>332</v>
      </c>
      <c r="V27" s="169">
        <v>358</v>
      </c>
      <c r="W27" s="169">
        <v>363</v>
      </c>
      <c r="X27" s="26">
        <f>SUM(D27:W27)</f>
        <v>4449</v>
      </c>
      <c r="Y27" s="28">
        <f t="shared" si="9"/>
        <v>0.28028728028728028</v>
      </c>
    </row>
    <row r="28" spans="2:25" s="1" customFormat="1" ht="13.95" customHeight="1" x14ac:dyDescent="0.25">
      <c r="B28" s="127"/>
      <c r="C28" s="25" t="s">
        <v>55</v>
      </c>
      <c r="D28" s="26">
        <f t="shared" ref="D28:L28" si="10">D29-SUM(D24:D27)</f>
        <v>0</v>
      </c>
      <c r="E28" s="26">
        <f t="shared" si="10"/>
        <v>3</v>
      </c>
      <c r="F28" s="26">
        <f t="shared" si="10"/>
        <v>0</v>
      </c>
      <c r="G28" s="26">
        <f t="shared" si="10"/>
        <v>48</v>
      </c>
      <c r="H28" s="26">
        <f t="shared" si="10"/>
        <v>24</v>
      </c>
      <c r="I28" s="26">
        <f t="shared" si="10"/>
        <v>20</v>
      </c>
      <c r="J28" s="26">
        <f t="shared" si="10"/>
        <v>7</v>
      </c>
      <c r="K28" s="26">
        <f t="shared" si="10"/>
        <v>2</v>
      </c>
      <c r="L28" s="26">
        <f t="shared" si="10"/>
        <v>2</v>
      </c>
      <c r="M28" s="169">
        <v>2</v>
      </c>
      <c r="N28" s="169">
        <v>17</v>
      </c>
      <c r="O28" s="169">
        <v>2</v>
      </c>
      <c r="P28" s="169">
        <v>2</v>
      </c>
      <c r="Q28" s="169">
        <v>2</v>
      </c>
      <c r="R28" s="169">
        <v>9</v>
      </c>
      <c r="S28" s="169">
        <v>6</v>
      </c>
      <c r="T28" s="169">
        <v>4</v>
      </c>
      <c r="U28" s="172">
        <v>6</v>
      </c>
      <c r="V28" s="169">
        <v>4</v>
      </c>
      <c r="W28" s="169">
        <v>1</v>
      </c>
      <c r="X28" s="26">
        <f>SUM(D28:W28)</f>
        <v>161</v>
      </c>
      <c r="Y28" s="28">
        <f t="shared" si="9"/>
        <v>1.0143010143010143E-2</v>
      </c>
    </row>
    <row r="29" spans="2:25" s="1" customFormat="1" ht="13.95" customHeight="1" x14ac:dyDescent="0.25">
      <c r="B29" s="128"/>
      <c r="C29" s="29" t="s">
        <v>13</v>
      </c>
      <c r="D29" s="30">
        <v>593</v>
      </c>
      <c r="E29" s="30">
        <v>594</v>
      </c>
      <c r="F29" s="30">
        <v>737</v>
      </c>
      <c r="G29" s="30">
        <v>795</v>
      </c>
      <c r="H29" s="30">
        <v>691</v>
      </c>
      <c r="I29" s="30">
        <v>771</v>
      </c>
      <c r="J29" s="30">
        <v>941</v>
      </c>
      <c r="K29" s="30">
        <v>822</v>
      </c>
      <c r="L29" s="30">
        <v>899</v>
      </c>
      <c r="M29" s="30">
        <f>SUM(M24:M28)</f>
        <v>910</v>
      </c>
      <c r="N29" s="30">
        <f t="shared" ref="N29:X29" si="11">SUM(N24:N28)</f>
        <v>461</v>
      </c>
      <c r="O29" s="30">
        <f t="shared" si="11"/>
        <v>706</v>
      </c>
      <c r="P29" s="30">
        <f t="shared" si="11"/>
        <v>578</v>
      </c>
      <c r="Q29" s="30">
        <f t="shared" si="11"/>
        <v>555</v>
      </c>
      <c r="R29" s="30">
        <f t="shared" si="11"/>
        <v>798</v>
      </c>
      <c r="S29" s="30">
        <f t="shared" si="11"/>
        <v>782</v>
      </c>
      <c r="T29" s="30">
        <f t="shared" si="11"/>
        <v>1068</v>
      </c>
      <c r="U29" s="30">
        <f t="shared" si="11"/>
        <v>1027</v>
      </c>
      <c r="V29" s="30">
        <f t="shared" si="11"/>
        <v>1065</v>
      </c>
      <c r="W29" s="30">
        <f t="shared" si="11"/>
        <v>1080</v>
      </c>
      <c r="X29" s="30">
        <f t="shared" si="11"/>
        <v>15873</v>
      </c>
      <c r="Y29" s="39">
        <f t="shared" si="9"/>
        <v>1</v>
      </c>
    </row>
    <row r="30" spans="2:25" s="1" customFormat="1" ht="13.95" customHeight="1" x14ac:dyDescent="0.25">
      <c r="B30" s="126" t="s">
        <v>41</v>
      </c>
      <c r="C30" s="25" t="s">
        <v>51</v>
      </c>
      <c r="D30" s="26">
        <v>38</v>
      </c>
      <c r="E30" s="26">
        <v>145</v>
      </c>
      <c r="F30" s="26">
        <v>52</v>
      </c>
      <c r="G30" s="26">
        <v>82</v>
      </c>
      <c r="H30" s="26">
        <v>86</v>
      </c>
      <c r="I30" s="26">
        <v>184</v>
      </c>
      <c r="J30" s="26">
        <v>94</v>
      </c>
      <c r="K30" s="26">
        <v>97</v>
      </c>
      <c r="L30" s="26">
        <v>41</v>
      </c>
      <c r="M30" s="169">
        <v>56</v>
      </c>
      <c r="N30" s="169">
        <v>21</v>
      </c>
      <c r="O30" s="169">
        <v>60</v>
      </c>
      <c r="P30" s="169">
        <v>111</v>
      </c>
      <c r="Q30" s="170">
        <v>28</v>
      </c>
      <c r="R30" s="169">
        <v>53</v>
      </c>
      <c r="S30" s="169">
        <v>87</v>
      </c>
      <c r="T30" s="169">
        <v>121</v>
      </c>
      <c r="U30" s="172">
        <v>103</v>
      </c>
      <c r="V30" s="169">
        <v>164</v>
      </c>
      <c r="W30" s="169">
        <v>137</v>
      </c>
      <c r="X30" s="26">
        <f>SUM(D30:W30)</f>
        <v>1760</v>
      </c>
      <c r="Y30" s="28">
        <f t="shared" ref="Y30:Y35" si="12">X30/X$35</f>
        <v>9.8809791152032339E-2</v>
      </c>
    </row>
    <row r="31" spans="2:25" s="1" customFormat="1" ht="13.95" customHeight="1" x14ac:dyDescent="0.25">
      <c r="B31" s="127"/>
      <c r="C31" s="25" t="s">
        <v>52</v>
      </c>
      <c r="D31" s="26">
        <v>169</v>
      </c>
      <c r="E31" s="26">
        <v>220</v>
      </c>
      <c r="F31" s="26">
        <v>152</v>
      </c>
      <c r="G31" s="26">
        <v>284</v>
      </c>
      <c r="H31" s="26">
        <v>270</v>
      </c>
      <c r="I31" s="26">
        <v>453</v>
      </c>
      <c r="J31" s="26">
        <v>239</v>
      </c>
      <c r="K31" s="26">
        <v>252</v>
      </c>
      <c r="L31" s="26">
        <v>222</v>
      </c>
      <c r="M31" s="169">
        <v>285</v>
      </c>
      <c r="N31" s="169">
        <v>189</v>
      </c>
      <c r="O31" s="169">
        <v>238</v>
      </c>
      <c r="P31" s="169">
        <v>283</v>
      </c>
      <c r="Q31" s="170">
        <v>177</v>
      </c>
      <c r="R31" s="169">
        <v>158</v>
      </c>
      <c r="S31" s="169">
        <v>230</v>
      </c>
      <c r="T31" s="169">
        <v>377</v>
      </c>
      <c r="U31" s="172">
        <v>320</v>
      </c>
      <c r="V31" s="169">
        <v>466</v>
      </c>
      <c r="W31" s="169">
        <v>340</v>
      </c>
      <c r="X31" s="26">
        <f>SUM(D31:W31)</f>
        <v>5324</v>
      </c>
      <c r="Y31" s="28">
        <f t="shared" si="12"/>
        <v>0.2988996182348978</v>
      </c>
    </row>
    <row r="32" spans="2:25" s="1" customFormat="1" ht="13.95" customHeight="1" x14ac:dyDescent="0.25">
      <c r="B32" s="127"/>
      <c r="C32" s="25" t="s">
        <v>53</v>
      </c>
      <c r="D32" s="26">
        <v>231</v>
      </c>
      <c r="E32" s="26">
        <v>390</v>
      </c>
      <c r="F32" s="26">
        <v>231</v>
      </c>
      <c r="G32" s="26">
        <v>323</v>
      </c>
      <c r="H32" s="26">
        <v>314</v>
      </c>
      <c r="I32" s="26">
        <v>259</v>
      </c>
      <c r="J32" s="26">
        <v>217</v>
      </c>
      <c r="K32" s="26">
        <v>196</v>
      </c>
      <c r="L32" s="26">
        <v>223</v>
      </c>
      <c r="M32" s="169">
        <v>173</v>
      </c>
      <c r="N32" s="169">
        <v>220</v>
      </c>
      <c r="O32" s="169">
        <v>194</v>
      </c>
      <c r="P32" s="169">
        <v>307</v>
      </c>
      <c r="Q32" s="170">
        <v>239</v>
      </c>
      <c r="R32" s="169">
        <v>209</v>
      </c>
      <c r="S32" s="169">
        <v>262</v>
      </c>
      <c r="T32" s="169">
        <v>340</v>
      </c>
      <c r="U32" s="172">
        <v>346</v>
      </c>
      <c r="V32" s="169">
        <v>404</v>
      </c>
      <c r="W32" s="169">
        <v>362</v>
      </c>
      <c r="X32" s="26">
        <f>SUM(D32:W32)</f>
        <v>5440</v>
      </c>
      <c r="Y32" s="28">
        <f t="shared" si="12"/>
        <v>0.30541208174264539</v>
      </c>
    </row>
    <row r="33" spans="2:25" s="1" customFormat="1" ht="13.95" customHeight="1" x14ac:dyDescent="0.25">
      <c r="B33" s="127"/>
      <c r="C33" s="25" t="s">
        <v>54</v>
      </c>
      <c r="D33" s="26">
        <v>217</v>
      </c>
      <c r="E33" s="26">
        <v>272</v>
      </c>
      <c r="F33" s="26">
        <v>188</v>
      </c>
      <c r="G33" s="26">
        <v>220</v>
      </c>
      <c r="H33" s="26">
        <v>366</v>
      </c>
      <c r="I33" s="26">
        <v>418</v>
      </c>
      <c r="J33" s="26">
        <v>142</v>
      </c>
      <c r="K33" s="26">
        <v>142</v>
      </c>
      <c r="L33" s="26">
        <v>221</v>
      </c>
      <c r="M33" s="169">
        <v>234</v>
      </c>
      <c r="N33" s="169">
        <v>190</v>
      </c>
      <c r="O33" s="169">
        <v>204</v>
      </c>
      <c r="P33" s="169">
        <v>199</v>
      </c>
      <c r="Q33" s="170">
        <v>266</v>
      </c>
      <c r="R33" s="169">
        <v>180</v>
      </c>
      <c r="S33" s="169">
        <v>213</v>
      </c>
      <c r="T33" s="169">
        <v>339</v>
      </c>
      <c r="U33" s="172">
        <v>314</v>
      </c>
      <c r="V33" s="169">
        <v>348</v>
      </c>
      <c r="W33" s="169">
        <v>379</v>
      </c>
      <c r="X33" s="26">
        <f>SUM(D33:W33)</f>
        <v>5052</v>
      </c>
      <c r="Y33" s="28">
        <f t="shared" si="12"/>
        <v>0.28362901414776553</v>
      </c>
    </row>
    <row r="34" spans="2:25" s="1" customFormat="1" ht="13.95" customHeight="1" x14ac:dyDescent="0.25">
      <c r="B34" s="127"/>
      <c r="C34" s="25" t="s">
        <v>55</v>
      </c>
      <c r="D34" s="26">
        <f t="shared" ref="D34:L34" si="13">D35-SUM(D30:D33)</f>
        <v>20</v>
      </c>
      <c r="E34" s="26">
        <f t="shared" si="13"/>
        <v>14</v>
      </c>
      <c r="F34" s="26">
        <f t="shared" si="13"/>
        <v>14</v>
      </c>
      <c r="G34" s="26">
        <f t="shared" si="13"/>
        <v>28</v>
      </c>
      <c r="H34" s="26">
        <f t="shared" si="13"/>
        <v>4</v>
      </c>
      <c r="I34" s="26">
        <f t="shared" si="13"/>
        <v>21</v>
      </c>
      <c r="J34" s="26">
        <f t="shared" si="13"/>
        <v>2</v>
      </c>
      <c r="K34" s="26">
        <f t="shared" si="13"/>
        <v>0</v>
      </c>
      <c r="L34" s="26">
        <f t="shared" si="13"/>
        <v>0</v>
      </c>
      <c r="M34" s="169">
        <v>11</v>
      </c>
      <c r="N34" s="169">
        <v>29</v>
      </c>
      <c r="O34" s="169">
        <v>31</v>
      </c>
      <c r="P34" s="169">
        <v>9</v>
      </c>
      <c r="Q34" s="169">
        <v>5</v>
      </c>
      <c r="R34" s="169">
        <v>6</v>
      </c>
      <c r="S34" s="169">
        <v>6</v>
      </c>
      <c r="T34" s="169">
        <v>19</v>
      </c>
      <c r="U34" s="172">
        <v>13</v>
      </c>
      <c r="V34" s="169">
        <v>3</v>
      </c>
      <c r="W34" s="169">
        <v>1</v>
      </c>
      <c r="X34" s="26">
        <f>SUM(D34:W34)</f>
        <v>236</v>
      </c>
      <c r="Y34" s="28">
        <f t="shared" si="12"/>
        <v>1.3249494722658881E-2</v>
      </c>
    </row>
    <row r="35" spans="2:25" s="1" customFormat="1" ht="13.95" customHeight="1" x14ac:dyDescent="0.25">
      <c r="B35" s="128"/>
      <c r="C35" s="29" t="s">
        <v>13</v>
      </c>
      <c r="D35" s="30">
        <v>675</v>
      </c>
      <c r="E35" s="30">
        <v>1041</v>
      </c>
      <c r="F35" s="30">
        <v>637</v>
      </c>
      <c r="G35" s="30">
        <v>937</v>
      </c>
      <c r="H35" s="30">
        <v>1040</v>
      </c>
      <c r="I35" s="30">
        <v>1335</v>
      </c>
      <c r="J35" s="30">
        <v>694</v>
      </c>
      <c r="K35" s="30">
        <v>687</v>
      </c>
      <c r="L35" s="30">
        <v>707</v>
      </c>
      <c r="M35" s="30">
        <f>SUM(M30:M34)</f>
        <v>759</v>
      </c>
      <c r="N35" s="30">
        <f t="shared" ref="N35:S35" si="14">SUM(N30:N34)</f>
        <v>649</v>
      </c>
      <c r="O35" s="30">
        <f t="shared" si="14"/>
        <v>727</v>
      </c>
      <c r="P35" s="30">
        <f t="shared" si="14"/>
        <v>909</v>
      </c>
      <c r="Q35" s="30">
        <f t="shared" si="14"/>
        <v>715</v>
      </c>
      <c r="R35" s="30">
        <f t="shared" si="14"/>
        <v>606</v>
      </c>
      <c r="S35" s="30">
        <f t="shared" si="14"/>
        <v>798</v>
      </c>
      <c r="T35" s="30">
        <f>SUM(T30:T34)</f>
        <v>1196</v>
      </c>
      <c r="U35" s="30">
        <f>SUM(U30:U34)</f>
        <v>1096</v>
      </c>
      <c r="V35" s="30">
        <f>SUM(V30:V34)</f>
        <v>1385</v>
      </c>
      <c r="W35" s="30">
        <f>SUM(W30:W34)</f>
        <v>1219</v>
      </c>
      <c r="X35" s="30">
        <f>SUM(X30:X34)</f>
        <v>17812</v>
      </c>
      <c r="Y35" s="39">
        <f t="shared" si="12"/>
        <v>1</v>
      </c>
    </row>
    <row r="36" spans="2:25" s="1" customFormat="1" x14ac:dyDescent="0.25">
      <c r="B36" s="31"/>
      <c r="C36" s="32"/>
      <c r="D36" s="33"/>
      <c r="E36" s="33"/>
      <c r="F36" s="33"/>
      <c r="G36" s="33"/>
      <c r="H36" s="33"/>
      <c r="I36" s="33"/>
      <c r="J36" s="33"/>
      <c r="K36" s="33"/>
      <c r="L36" s="33"/>
      <c r="M36" s="33"/>
      <c r="N36" s="33"/>
      <c r="O36" s="33"/>
      <c r="P36" s="33"/>
      <c r="Q36" s="33"/>
      <c r="R36" s="34"/>
      <c r="S36" s="34"/>
      <c r="T36" s="34"/>
      <c r="U36" s="85"/>
      <c r="V36" s="34"/>
      <c r="W36" s="34"/>
      <c r="X36" s="34"/>
      <c r="Y36" s="35"/>
    </row>
    <row r="37" spans="2:25" s="1" customFormat="1" x14ac:dyDescent="0.25">
      <c r="B37" s="126" t="s">
        <v>44</v>
      </c>
      <c r="C37" s="25" t="s">
        <v>51</v>
      </c>
      <c r="D37" s="26">
        <f>D6+D12+D18+D24+D30</f>
        <v>230</v>
      </c>
      <c r="E37" s="26">
        <f t="shared" ref="E37:R38" si="15">E6+E12+E18+E24+E30</f>
        <v>414</v>
      </c>
      <c r="F37" s="26">
        <f t="shared" si="15"/>
        <v>476</v>
      </c>
      <c r="G37" s="26">
        <f t="shared" si="15"/>
        <v>656</v>
      </c>
      <c r="H37" s="26">
        <f t="shared" si="15"/>
        <v>533</v>
      </c>
      <c r="I37" s="26">
        <f t="shared" si="15"/>
        <v>636</v>
      </c>
      <c r="J37" s="26">
        <f t="shared" si="15"/>
        <v>482</v>
      </c>
      <c r="K37" s="26">
        <f t="shared" si="15"/>
        <v>396</v>
      </c>
      <c r="L37" s="26">
        <f t="shared" si="15"/>
        <v>339</v>
      </c>
      <c r="M37" s="26">
        <f>M6+M12+M18+M24+M30</f>
        <v>297</v>
      </c>
      <c r="N37" s="26">
        <f t="shared" si="15"/>
        <v>298</v>
      </c>
      <c r="O37" s="26">
        <f t="shared" si="15"/>
        <v>543</v>
      </c>
      <c r="P37" s="26">
        <f t="shared" si="15"/>
        <v>438</v>
      </c>
      <c r="Q37" s="26">
        <f t="shared" si="15"/>
        <v>435</v>
      </c>
      <c r="R37" s="26">
        <f t="shared" si="15"/>
        <v>575</v>
      </c>
      <c r="S37" s="26">
        <f t="shared" ref="S37:W41" si="16">S6+S12+S18+S24+S30</f>
        <v>537</v>
      </c>
      <c r="T37" s="26">
        <f t="shared" si="16"/>
        <v>676</v>
      </c>
      <c r="U37" s="26">
        <f t="shared" si="16"/>
        <v>517</v>
      </c>
      <c r="V37" s="26">
        <f t="shared" si="16"/>
        <v>519</v>
      </c>
      <c r="W37" s="26">
        <f t="shared" si="16"/>
        <v>649</v>
      </c>
      <c r="X37" s="26">
        <f>SUM(D37:W37)</f>
        <v>9646</v>
      </c>
      <c r="Y37" s="28">
        <f t="shared" ref="Y37:Y42" si="17">X37/X$42</f>
        <v>0.14297784036166902</v>
      </c>
    </row>
    <row r="38" spans="2:25" s="1" customFormat="1" x14ac:dyDescent="0.25">
      <c r="B38" s="127"/>
      <c r="C38" s="25" t="s">
        <v>52</v>
      </c>
      <c r="D38" s="26">
        <f>D7+D13+D19+D25+D31</f>
        <v>784</v>
      </c>
      <c r="E38" s="26">
        <f t="shared" si="15"/>
        <v>761</v>
      </c>
      <c r="F38" s="26">
        <f t="shared" si="15"/>
        <v>762</v>
      </c>
      <c r="G38" s="26">
        <f t="shared" si="15"/>
        <v>1290</v>
      </c>
      <c r="H38" s="26">
        <f t="shared" si="15"/>
        <v>1355</v>
      </c>
      <c r="I38" s="26">
        <f t="shared" si="15"/>
        <v>1615</v>
      </c>
      <c r="J38" s="26">
        <f t="shared" si="15"/>
        <v>1285</v>
      </c>
      <c r="K38" s="26">
        <f t="shared" si="15"/>
        <v>999</v>
      </c>
      <c r="L38" s="26">
        <f t="shared" si="15"/>
        <v>1003</v>
      </c>
      <c r="M38" s="26">
        <f t="shared" si="15"/>
        <v>1041</v>
      </c>
      <c r="N38" s="26">
        <f t="shared" si="15"/>
        <v>719</v>
      </c>
      <c r="O38" s="26">
        <f t="shared" si="15"/>
        <v>1246</v>
      </c>
      <c r="P38" s="26">
        <f t="shared" si="15"/>
        <v>1130</v>
      </c>
      <c r="Q38" s="26">
        <f t="shared" si="15"/>
        <v>884</v>
      </c>
      <c r="R38" s="26">
        <f t="shared" si="15"/>
        <v>1237</v>
      </c>
      <c r="S38" s="26">
        <f t="shared" si="16"/>
        <v>1162</v>
      </c>
      <c r="T38" s="26">
        <f t="shared" si="16"/>
        <v>1160</v>
      </c>
      <c r="U38" s="26">
        <f t="shared" si="16"/>
        <v>995</v>
      </c>
      <c r="V38" s="26">
        <f t="shared" si="16"/>
        <v>1018</v>
      </c>
      <c r="W38" s="26">
        <f t="shared" si="16"/>
        <v>1008</v>
      </c>
      <c r="X38" s="26">
        <f>SUM(D38:W38)</f>
        <v>21454</v>
      </c>
      <c r="Y38" s="28">
        <f t="shared" si="17"/>
        <v>0.31800192692507229</v>
      </c>
    </row>
    <row r="39" spans="2:25" s="1" customFormat="1" x14ac:dyDescent="0.25">
      <c r="B39" s="127"/>
      <c r="C39" s="25" t="s">
        <v>53</v>
      </c>
      <c r="D39" s="26">
        <f t="shared" ref="D39:R41" si="18">D8+D14+D20+D26+D32</f>
        <v>918</v>
      </c>
      <c r="E39" s="26">
        <f t="shared" si="18"/>
        <v>1141</v>
      </c>
      <c r="F39" s="26">
        <f t="shared" si="18"/>
        <v>1015</v>
      </c>
      <c r="G39" s="26">
        <f t="shared" si="18"/>
        <v>1194</v>
      </c>
      <c r="H39" s="26">
        <f t="shared" si="18"/>
        <v>1066</v>
      </c>
      <c r="I39" s="26">
        <f t="shared" si="18"/>
        <v>1125</v>
      </c>
      <c r="J39" s="26">
        <f t="shared" si="18"/>
        <v>800</v>
      </c>
      <c r="K39" s="26">
        <f t="shared" si="18"/>
        <v>572</v>
      </c>
      <c r="L39" s="26">
        <f t="shared" si="18"/>
        <v>797</v>
      </c>
      <c r="M39" s="26">
        <f t="shared" si="18"/>
        <v>694</v>
      </c>
      <c r="N39" s="26">
        <f t="shared" si="18"/>
        <v>736</v>
      </c>
      <c r="O39" s="26">
        <f t="shared" si="18"/>
        <v>850</v>
      </c>
      <c r="P39" s="26">
        <f t="shared" si="18"/>
        <v>948</v>
      </c>
      <c r="Q39" s="26">
        <f t="shared" si="18"/>
        <v>802</v>
      </c>
      <c r="R39" s="26">
        <f t="shared" si="18"/>
        <v>836</v>
      </c>
      <c r="S39" s="26">
        <f t="shared" si="16"/>
        <v>964</v>
      </c>
      <c r="T39" s="26">
        <f t="shared" si="16"/>
        <v>1094</v>
      </c>
      <c r="U39" s="26">
        <f t="shared" si="16"/>
        <v>1111</v>
      </c>
      <c r="V39" s="26">
        <f t="shared" si="16"/>
        <v>1124</v>
      </c>
      <c r="W39" s="26">
        <f t="shared" si="16"/>
        <v>1216</v>
      </c>
      <c r="X39" s="26">
        <f>SUM(D39:W39)</f>
        <v>19003</v>
      </c>
      <c r="Y39" s="28">
        <f t="shared" si="17"/>
        <v>0.28167197806269917</v>
      </c>
    </row>
    <row r="40" spans="2:25" s="1" customFormat="1" x14ac:dyDescent="0.25">
      <c r="B40" s="127"/>
      <c r="C40" s="25" t="s">
        <v>54</v>
      </c>
      <c r="D40" s="26">
        <f t="shared" si="18"/>
        <v>996</v>
      </c>
      <c r="E40" s="26">
        <f t="shared" si="18"/>
        <v>1190</v>
      </c>
      <c r="F40" s="26">
        <f t="shared" si="18"/>
        <v>848</v>
      </c>
      <c r="G40" s="26">
        <f t="shared" si="18"/>
        <v>926</v>
      </c>
      <c r="H40" s="26">
        <f t="shared" si="18"/>
        <v>918</v>
      </c>
      <c r="I40" s="26">
        <f t="shared" si="18"/>
        <v>973</v>
      </c>
      <c r="J40" s="26">
        <f t="shared" si="18"/>
        <v>555</v>
      </c>
      <c r="K40" s="26">
        <f t="shared" si="18"/>
        <v>456</v>
      </c>
      <c r="L40" s="26">
        <f t="shared" si="18"/>
        <v>595</v>
      </c>
      <c r="M40" s="26">
        <f t="shared" si="18"/>
        <v>643</v>
      </c>
      <c r="N40" s="26">
        <f t="shared" si="18"/>
        <v>552</v>
      </c>
      <c r="O40" s="26">
        <f t="shared" si="18"/>
        <v>758</v>
      </c>
      <c r="P40" s="26">
        <f t="shared" si="18"/>
        <v>602</v>
      </c>
      <c r="Q40" s="26">
        <f t="shared" si="18"/>
        <v>665</v>
      </c>
      <c r="R40" s="26">
        <f t="shared" si="18"/>
        <v>686</v>
      </c>
      <c r="S40" s="26">
        <f t="shared" si="16"/>
        <v>869</v>
      </c>
      <c r="T40" s="26">
        <f t="shared" si="16"/>
        <v>1029</v>
      </c>
      <c r="U40" s="26">
        <f t="shared" si="16"/>
        <v>1022</v>
      </c>
      <c r="V40" s="26">
        <f t="shared" si="16"/>
        <v>1047</v>
      </c>
      <c r="W40" s="26">
        <f t="shared" si="16"/>
        <v>1074</v>
      </c>
      <c r="X40" s="26">
        <f>SUM(D40:W40)</f>
        <v>16404</v>
      </c>
      <c r="Y40" s="28">
        <f t="shared" si="17"/>
        <v>0.24314829911806121</v>
      </c>
    </row>
    <row r="41" spans="2:25" s="1" customFormat="1" x14ac:dyDescent="0.25">
      <c r="B41" s="127"/>
      <c r="C41" s="25" t="s">
        <v>55</v>
      </c>
      <c r="D41" s="36">
        <f>D10+D16+D22+D28+D34</f>
        <v>43</v>
      </c>
      <c r="E41" s="36">
        <f t="shared" si="18"/>
        <v>81</v>
      </c>
      <c r="F41" s="36">
        <f t="shared" si="18"/>
        <v>55</v>
      </c>
      <c r="G41" s="36">
        <f t="shared" si="18"/>
        <v>116</v>
      </c>
      <c r="H41" s="36">
        <f t="shared" si="18"/>
        <v>67</v>
      </c>
      <c r="I41" s="36">
        <f t="shared" si="18"/>
        <v>122</v>
      </c>
      <c r="J41" s="36">
        <f t="shared" si="18"/>
        <v>39</v>
      </c>
      <c r="K41" s="36">
        <f t="shared" si="18"/>
        <v>17</v>
      </c>
      <c r="L41" s="36">
        <f t="shared" si="18"/>
        <v>30</v>
      </c>
      <c r="M41" s="36">
        <f t="shared" si="18"/>
        <v>25</v>
      </c>
      <c r="N41" s="36">
        <f t="shared" si="18"/>
        <v>58</v>
      </c>
      <c r="O41" s="36">
        <f t="shared" si="18"/>
        <v>40</v>
      </c>
      <c r="P41" s="36">
        <f t="shared" si="18"/>
        <v>21</v>
      </c>
      <c r="Q41" s="36">
        <f t="shared" si="18"/>
        <v>17</v>
      </c>
      <c r="R41" s="36">
        <f t="shared" si="18"/>
        <v>40</v>
      </c>
      <c r="S41" s="36">
        <f t="shared" si="16"/>
        <v>16</v>
      </c>
      <c r="T41" s="36">
        <f t="shared" si="16"/>
        <v>31</v>
      </c>
      <c r="U41" s="36">
        <f t="shared" si="16"/>
        <v>70</v>
      </c>
      <c r="V41" s="36">
        <f t="shared" si="16"/>
        <v>31</v>
      </c>
      <c r="W41" s="36">
        <f t="shared" si="16"/>
        <v>39</v>
      </c>
      <c r="X41" s="26">
        <f>SUM(D41:W41)</f>
        <v>958</v>
      </c>
      <c r="Y41" s="28">
        <f t="shared" si="17"/>
        <v>1.4199955532498332E-2</v>
      </c>
    </row>
    <row r="42" spans="2:25" s="1" customFormat="1" x14ac:dyDescent="0.25">
      <c r="B42" s="128"/>
      <c r="C42" s="29" t="s">
        <v>13</v>
      </c>
      <c r="D42" s="37">
        <f t="shared" ref="D42:R42" si="19">SUM(D37:D41)</f>
        <v>2971</v>
      </c>
      <c r="E42" s="37">
        <f t="shared" si="19"/>
        <v>3587</v>
      </c>
      <c r="F42" s="37">
        <f t="shared" si="19"/>
        <v>3156</v>
      </c>
      <c r="G42" s="37">
        <f t="shared" si="19"/>
        <v>4182</v>
      </c>
      <c r="H42" s="37">
        <f t="shared" si="19"/>
        <v>3939</v>
      </c>
      <c r="I42" s="37">
        <f t="shared" si="19"/>
        <v>4471</v>
      </c>
      <c r="J42" s="37">
        <f t="shared" si="19"/>
        <v>3161</v>
      </c>
      <c r="K42" s="37">
        <f t="shared" si="19"/>
        <v>2440</v>
      </c>
      <c r="L42" s="37">
        <f t="shared" si="19"/>
        <v>2764</v>
      </c>
      <c r="M42" s="37">
        <f>SUM(M37:M41)</f>
        <v>2700</v>
      </c>
      <c r="N42" s="37">
        <f t="shared" si="19"/>
        <v>2363</v>
      </c>
      <c r="O42" s="37">
        <f t="shared" si="19"/>
        <v>3437</v>
      </c>
      <c r="P42" s="37">
        <f t="shared" si="19"/>
        <v>3139</v>
      </c>
      <c r="Q42" s="37">
        <f t="shared" si="19"/>
        <v>2803</v>
      </c>
      <c r="R42" s="37">
        <f t="shared" si="19"/>
        <v>3374</v>
      </c>
      <c r="S42" s="91">
        <f t="shared" ref="S42:X42" si="20">SUM(S37:S41)</f>
        <v>3548</v>
      </c>
      <c r="T42" s="92">
        <f t="shared" si="20"/>
        <v>3990</v>
      </c>
      <c r="U42" s="93">
        <f t="shared" si="20"/>
        <v>3715</v>
      </c>
      <c r="V42" s="93">
        <f t="shared" si="20"/>
        <v>3739</v>
      </c>
      <c r="W42" s="93">
        <f t="shared" si="20"/>
        <v>3986</v>
      </c>
      <c r="X42" s="94">
        <f t="shared" si="20"/>
        <v>67465</v>
      </c>
      <c r="Y42" s="39">
        <f t="shared" si="17"/>
        <v>1</v>
      </c>
    </row>
    <row r="44" spans="2:25" x14ac:dyDescent="0.25">
      <c r="D44" s="80"/>
      <c r="E44" s="80"/>
      <c r="F44" s="80"/>
      <c r="G44" s="80"/>
      <c r="H44" s="80"/>
      <c r="I44" s="80"/>
      <c r="J44" s="80"/>
      <c r="K44" s="80"/>
      <c r="L44" s="80"/>
      <c r="M44" s="80"/>
      <c r="N44" s="80"/>
      <c r="O44" s="80"/>
      <c r="P44" s="80"/>
      <c r="Q44" s="80"/>
      <c r="R44" s="80"/>
      <c r="S44" s="80"/>
      <c r="T44" s="80"/>
      <c r="U44" s="80"/>
      <c r="V44" s="80"/>
      <c r="W44" s="80"/>
      <c r="X44" s="80"/>
    </row>
    <row r="45" spans="2:25" x14ac:dyDescent="0.25">
      <c r="D45" s="80"/>
      <c r="E45" s="80"/>
      <c r="F45" s="80"/>
      <c r="G45" s="80"/>
      <c r="H45" s="80"/>
      <c r="I45" s="80"/>
      <c r="J45" s="80"/>
      <c r="K45" s="80"/>
      <c r="L45" s="80"/>
      <c r="M45" s="80"/>
      <c r="N45" s="80"/>
      <c r="O45" s="80"/>
      <c r="P45" s="80"/>
      <c r="Q45" s="80"/>
      <c r="R45" s="80"/>
      <c r="S45" s="80"/>
      <c r="T45" s="80"/>
      <c r="U45" s="80"/>
      <c r="V45" s="80"/>
      <c r="W45" s="80"/>
    </row>
    <row r="47" spans="2:25" x14ac:dyDescent="0.25">
      <c r="D47" s="80"/>
      <c r="E47" s="80"/>
      <c r="F47" s="80"/>
      <c r="G47" s="80"/>
      <c r="H47" s="80"/>
      <c r="I47" s="80"/>
      <c r="J47" s="80"/>
      <c r="K47" s="80"/>
      <c r="L47" s="80"/>
      <c r="M47" s="80"/>
      <c r="N47" s="80"/>
      <c r="O47" s="80"/>
      <c r="P47" s="80"/>
      <c r="Q47" s="80"/>
      <c r="R47" s="80"/>
      <c r="S47" s="80"/>
      <c r="T47" s="80"/>
      <c r="U47" s="80"/>
      <c r="V47" s="80"/>
      <c r="W47" s="80"/>
    </row>
  </sheetData>
  <mergeCells count="8">
    <mergeCell ref="B4:Y4"/>
    <mergeCell ref="B30:B35"/>
    <mergeCell ref="B37:B42"/>
    <mergeCell ref="B5:C5"/>
    <mergeCell ref="B6:B11"/>
    <mergeCell ref="B12:B17"/>
    <mergeCell ref="B18:B23"/>
    <mergeCell ref="B24:B29"/>
  </mergeCells>
  <phoneticPr fontId="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X35"/>
  <sheetViews>
    <sheetView zoomScale="75" zoomScaleNormal="75" workbookViewId="0"/>
  </sheetViews>
  <sheetFormatPr defaultRowHeight="13.2" x14ac:dyDescent="0.25"/>
  <cols>
    <col min="2" max="2" width="28.5546875" customWidth="1"/>
    <col min="3" max="19" width="13.44140625" customWidth="1"/>
    <col min="20" max="20" width="13.6640625" customWidth="1"/>
    <col min="21" max="21" width="13.44140625" bestFit="1" customWidth="1"/>
    <col min="22" max="22" width="11.5546875" bestFit="1" customWidth="1"/>
    <col min="23" max="23" width="11.5546875" customWidth="1"/>
    <col min="24" max="24" width="13" customWidth="1"/>
  </cols>
  <sheetData>
    <row r="2" spans="2:24" s="1" customFormat="1" ht="13.8" x14ac:dyDescent="0.25">
      <c r="B2" s="103" t="s">
        <v>89</v>
      </c>
    </row>
    <row r="3" spans="2:24" s="1" customFormat="1" x14ac:dyDescent="0.25"/>
    <row r="4" spans="2:24" s="1" customFormat="1" ht="13.95" customHeight="1" x14ac:dyDescent="0.25">
      <c r="B4" s="131" t="s">
        <v>86</v>
      </c>
      <c r="C4" s="131"/>
      <c r="D4" s="131"/>
      <c r="E4" s="131"/>
      <c r="F4" s="131"/>
      <c r="G4" s="131"/>
      <c r="H4" s="131"/>
      <c r="I4" s="131"/>
      <c r="J4" s="131"/>
      <c r="K4" s="131"/>
      <c r="L4" s="131"/>
      <c r="M4" s="131"/>
      <c r="N4" s="131"/>
      <c r="O4" s="131"/>
      <c r="P4" s="131"/>
      <c r="Q4" s="131"/>
      <c r="R4" s="131"/>
      <c r="S4" s="131"/>
      <c r="T4" s="131"/>
      <c r="U4" s="131"/>
      <c r="V4" s="131"/>
      <c r="W4" s="131"/>
      <c r="X4" s="131"/>
    </row>
    <row r="5" spans="2:24" s="1" customFormat="1" ht="13.95" customHeight="1" x14ac:dyDescent="0.25">
      <c r="B5" s="129" t="s">
        <v>0</v>
      </c>
      <c r="C5" s="130" t="s">
        <v>1</v>
      </c>
      <c r="D5" s="40" t="s">
        <v>19</v>
      </c>
      <c r="E5" s="40" t="s">
        <v>20</v>
      </c>
      <c r="F5" s="40" t="s">
        <v>21</v>
      </c>
      <c r="G5" s="40" t="s">
        <v>22</v>
      </c>
      <c r="H5" s="40" t="s">
        <v>23</v>
      </c>
      <c r="I5" s="40" t="s">
        <v>24</v>
      </c>
      <c r="J5" s="40" t="s">
        <v>25</v>
      </c>
      <c r="K5" s="40" t="s">
        <v>26</v>
      </c>
      <c r="L5" s="40" t="s">
        <v>27</v>
      </c>
      <c r="M5" s="40" t="s">
        <v>28</v>
      </c>
      <c r="N5" s="40" t="s">
        <v>29</v>
      </c>
      <c r="O5" s="40" t="s">
        <v>30</v>
      </c>
      <c r="P5" s="40" t="s">
        <v>31</v>
      </c>
      <c r="Q5" s="41" t="s">
        <v>32</v>
      </c>
      <c r="R5" s="42" t="s">
        <v>33</v>
      </c>
      <c r="S5" s="42" t="s">
        <v>46</v>
      </c>
      <c r="T5" s="88" t="s">
        <v>78</v>
      </c>
      <c r="U5" s="42" t="s">
        <v>79</v>
      </c>
      <c r="V5" s="42" t="s">
        <v>80</v>
      </c>
      <c r="W5" s="42" t="s">
        <v>85</v>
      </c>
      <c r="X5" s="88" t="s">
        <v>84</v>
      </c>
    </row>
    <row r="6" spans="2:24" s="1" customFormat="1" ht="13.95" customHeight="1" x14ac:dyDescent="0.2">
      <c r="B6" s="141" t="s">
        <v>3</v>
      </c>
      <c r="C6" s="43" t="s">
        <v>6</v>
      </c>
      <c r="D6" s="24">
        <v>312</v>
      </c>
      <c r="E6" s="24">
        <v>536</v>
      </c>
      <c r="F6" s="24">
        <v>432</v>
      </c>
      <c r="G6" s="24">
        <v>782</v>
      </c>
      <c r="H6" s="24">
        <v>667</v>
      </c>
      <c r="I6" s="24">
        <v>574</v>
      </c>
      <c r="J6" s="24">
        <v>660</v>
      </c>
      <c r="K6" s="24">
        <v>412</v>
      </c>
      <c r="L6" s="24">
        <v>434</v>
      </c>
      <c r="M6" s="173">
        <v>375</v>
      </c>
      <c r="N6" s="173">
        <v>503</v>
      </c>
      <c r="O6" s="173">
        <v>974</v>
      </c>
      <c r="P6" s="173">
        <v>382</v>
      </c>
      <c r="Q6" s="173">
        <v>633</v>
      </c>
      <c r="R6" s="173">
        <v>500</v>
      </c>
      <c r="S6" s="173">
        <v>243</v>
      </c>
      <c r="T6" s="173">
        <v>286</v>
      </c>
      <c r="U6" s="173">
        <v>242</v>
      </c>
      <c r="V6" s="173">
        <v>279</v>
      </c>
      <c r="W6" s="173">
        <v>579</v>
      </c>
      <c r="X6" s="173">
        <f>SUM(D6:W6)</f>
        <v>9805</v>
      </c>
    </row>
    <row r="7" spans="2:24" s="1" customFormat="1" ht="13.95" customHeight="1" x14ac:dyDescent="0.2">
      <c r="B7" s="142"/>
      <c r="C7" s="43" t="s">
        <v>5</v>
      </c>
      <c r="D7" s="24">
        <v>0</v>
      </c>
      <c r="E7" s="24">
        <v>0</v>
      </c>
      <c r="F7" s="24">
        <v>0</v>
      </c>
      <c r="G7" s="24">
        <v>0</v>
      </c>
      <c r="H7" s="24">
        <v>0</v>
      </c>
      <c r="I7" s="24">
        <v>0</v>
      </c>
      <c r="J7" s="24">
        <v>0</v>
      </c>
      <c r="K7" s="24">
        <v>0</v>
      </c>
      <c r="L7" s="24">
        <v>1</v>
      </c>
      <c r="M7" s="173">
        <v>10</v>
      </c>
      <c r="N7" s="173">
        <v>10</v>
      </c>
      <c r="O7" s="173">
        <v>14</v>
      </c>
      <c r="P7" s="173">
        <v>18</v>
      </c>
      <c r="Q7" s="173">
        <v>29</v>
      </c>
      <c r="R7" s="173">
        <v>10</v>
      </c>
      <c r="S7" s="173">
        <v>10</v>
      </c>
      <c r="T7" s="173">
        <v>15</v>
      </c>
      <c r="U7" s="173">
        <v>17</v>
      </c>
      <c r="V7" s="173">
        <v>11</v>
      </c>
      <c r="W7" s="173">
        <v>11</v>
      </c>
      <c r="X7" s="173">
        <f>SUM(D7:W7)</f>
        <v>156</v>
      </c>
    </row>
    <row r="8" spans="2:24" s="1" customFormat="1" ht="13.95" customHeight="1" x14ac:dyDescent="0.2">
      <c r="B8" s="142"/>
      <c r="C8" s="43" t="s">
        <v>4</v>
      </c>
      <c r="D8" s="24">
        <v>46</v>
      </c>
      <c r="E8" s="24">
        <v>12</v>
      </c>
      <c r="F8" s="24">
        <v>251</v>
      </c>
      <c r="G8" s="24">
        <v>14</v>
      </c>
      <c r="H8" s="24">
        <v>16</v>
      </c>
      <c r="I8" s="24"/>
      <c r="J8" s="24">
        <v>21</v>
      </c>
      <c r="K8" s="24">
        <v>2</v>
      </c>
      <c r="L8" s="24">
        <v>5</v>
      </c>
      <c r="M8" s="173">
        <v>10</v>
      </c>
      <c r="N8" s="173">
        <v>72</v>
      </c>
      <c r="O8" s="173">
        <v>388</v>
      </c>
      <c r="P8" s="173">
        <v>485</v>
      </c>
      <c r="Q8" s="173">
        <v>315</v>
      </c>
      <c r="R8" s="173">
        <v>751</v>
      </c>
      <c r="S8" s="173">
        <v>944</v>
      </c>
      <c r="T8" s="173">
        <v>624</v>
      </c>
      <c r="U8" s="173">
        <v>256</v>
      </c>
      <c r="V8" s="173">
        <v>211</v>
      </c>
      <c r="W8" s="173">
        <v>59</v>
      </c>
      <c r="X8" s="173">
        <f>SUM(D8:W8)</f>
        <v>4482</v>
      </c>
    </row>
    <row r="9" spans="2:24" s="1" customFormat="1" ht="13.95" customHeight="1" x14ac:dyDescent="0.25">
      <c r="B9" s="143" t="s">
        <v>14</v>
      </c>
      <c r="C9" s="44" t="s">
        <v>56</v>
      </c>
      <c r="D9" s="45">
        <f>(D6+D7)/SUM(D6:D8)</f>
        <v>0.87150837988826813</v>
      </c>
      <c r="E9" s="45">
        <f t="shared" ref="E9:W9" si="0">(E6+E7)/SUM(E6:E8)</f>
        <v>0.97810218978102192</v>
      </c>
      <c r="F9" s="45">
        <f t="shared" si="0"/>
        <v>0.63250366032210836</v>
      </c>
      <c r="G9" s="45">
        <f t="shared" si="0"/>
        <v>0.98241206030150752</v>
      </c>
      <c r="H9" s="45">
        <f t="shared" si="0"/>
        <v>0.97657393850658858</v>
      </c>
      <c r="I9" s="45">
        <f t="shared" si="0"/>
        <v>1</v>
      </c>
      <c r="J9" s="45">
        <f t="shared" si="0"/>
        <v>0.96916299559471364</v>
      </c>
      <c r="K9" s="45">
        <f t="shared" si="0"/>
        <v>0.99516908212560384</v>
      </c>
      <c r="L9" s="45">
        <f>(L6+L7)/SUM(L6:L8)</f>
        <v>0.98863636363636365</v>
      </c>
      <c r="M9" s="45">
        <f>(M6+M7)/SUM(M6:M8)</f>
        <v>0.97468354430379744</v>
      </c>
      <c r="N9" s="45">
        <f t="shared" si="0"/>
        <v>0.87692307692307692</v>
      </c>
      <c r="O9" s="45">
        <f t="shared" si="0"/>
        <v>0.71802325581395354</v>
      </c>
      <c r="P9" s="45">
        <f t="shared" si="0"/>
        <v>0.4519774011299435</v>
      </c>
      <c r="Q9" s="45">
        <f t="shared" si="0"/>
        <v>0.67758444216990787</v>
      </c>
      <c r="R9" s="45">
        <f t="shared" si="0"/>
        <v>0.40444091990483744</v>
      </c>
      <c r="S9" s="45">
        <f t="shared" si="0"/>
        <v>0.21136173767752714</v>
      </c>
      <c r="T9" s="45">
        <f t="shared" si="0"/>
        <v>0.32540540540540541</v>
      </c>
      <c r="U9" s="45">
        <f t="shared" si="0"/>
        <v>0.50291262135922332</v>
      </c>
      <c r="V9" s="45">
        <f t="shared" si="0"/>
        <v>0.57884231536926145</v>
      </c>
      <c r="W9" s="45">
        <f t="shared" si="0"/>
        <v>0.90909090909090906</v>
      </c>
      <c r="X9" s="45">
        <f>(X6+X7)/SUM(X6:X8)</f>
        <v>0.68967665997368965</v>
      </c>
    </row>
    <row r="10" spans="2:24" s="1" customFormat="1" ht="13.95" customHeight="1" x14ac:dyDescent="0.2">
      <c r="B10" s="141" t="s">
        <v>11</v>
      </c>
      <c r="C10" s="43" t="s">
        <v>6</v>
      </c>
      <c r="D10" s="66">
        <v>267</v>
      </c>
      <c r="E10" s="66">
        <v>256</v>
      </c>
      <c r="F10" s="66">
        <v>176</v>
      </c>
      <c r="G10" s="66">
        <v>299</v>
      </c>
      <c r="H10" s="66">
        <v>216</v>
      </c>
      <c r="I10" s="66">
        <v>294</v>
      </c>
      <c r="J10" s="66">
        <v>240</v>
      </c>
      <c r="K10" s="24">
        <v>157</v>
      </c>
      <c r="L10" s="24">
        <v>242</v>
      </c>
      <c r="M10" s="132" t="s">
        <v>81</v>
      </c>
      <c r="N10" s="133"/>
      <c r="O10" s="133"/>
      <c r="P10" s="133"/>
      <c r="Q10" s="133"/>
      <c r="R10" s="133"/>
      <c r="S10" s="133"/>
      <c r="T10" s="133"/>
      <c r="U10" s="133"/>
      <c r="V10" s="133"/>
      <c r="W10" s="133"/>
      <c r="X10" s="134"/>
    </row>
    <row r="11" spans="2:24" s="1" customFormat="1" ht="13.95" customHeight="1" x14ac:dyDescent="0.2">
      <c r="B11" s="142"/>
      <c r="C11" s="43" t="s">
        <v>5</v>
      </c>
      <c r="D11" s="66">
        <v>0</v>
      </c>
      <c r="E11" s="66">
        <v>0</v>
      </c>
      <c r="F11" s="66">
        <v>0</v>
      </c>
      <c r="G11" s="66">
        <v>0</v>
      </c>
      <c r="H11" s="66">
        <v>0</v>
      </c>
      <c r="I11" s="66">
        <v>0</v>
      </c>
      <c r="J11" s="66">
        <v>0</v>
      </c>
      <c r="K11" s="24">
        <v>0</v>
      </c>
      <c r="L11" s="24">
        <v>0</v>
      </c>
      <c r="M11" s="135"/>
      <c r="N11" s="136"/>
      <c r="O11" s="136"/>
      <c r="P11" s="136"/>
      <c r="Q11" s="136"/>
      <c r="R11" s="136"/>
      <c r="S11" s="136"/>
      <c r="T11" s="136"/>
      <c r="U11" s="136"/>
      <c r="V11" s="136"/>
      <c r="W11" s="136"/>
      <c r="X11" s="137"/>
    </row>
    <row r="12" spans="2:24" s="1" customFormat="1" ht="13.95" customHeight="1" x14ac:dyDescent="0.2">
      <c r="B12" s="142"/>
      <c r="C12" s="43" t="s">
        <v>4</v>
      </c>
      <c r="D12" s="66">
        <v>347</v>
      </c>
      <c r="E12" s="66">
        <v>380</v>
      </c>
      <c r="F12" s="66">
        <v>264</v>
      </c>
      <c r="G12" s="66">
        <v>545</v>
      </c>
      <c r="H12" s="66">
        <v>515</v>
      </c>
      <c r="I12" s="66">
        <v>535</v>
      </c>
      <c r="J12" s="66">
        <v>254</v>
      </c>
      <c r="K12" s="24">
        <v>94</v>
      </c>
      <c r="L12" s="24">
        <v>152</v>
      </c>
      <c r="M12" s="135"/>
      <c r="N12" s="136"/>
      <c r="O12" s="136"/>
      <c r="P12" s="136"/>
      <c r="Q12" s="136"/>
      <c r="R12" s="136"/>
      <c r="S12" s="136"/>
      <c r="T12" s="136"/>
      <c r="U12" s="136"/>
      <c r="V12" s="136"/>
      <c r="W12" s="136"/>
      <c r="X12" s="137"/>
    </row>
    <row r="13" spans="2:24" s="1" customFormat="1" ht="13.95" customHeight="1" x14ac:dyDescent="0.25">
      <c r="B13" s="143" t="s">
        <v>15</v>
      </c>
      <c r="C13" s="44" t="s">
        <v>56</v>
      </c>
      <c r="D13" s="45">
        <f>(D10+D11)/SUM(D10:D12)</f>
        <v>0.43485342019543977</v>
      </c>
      <c r="E13" s="45">
        <f t="shared" ref="E13:L13" si="1">(E10+E11)/SUM(E10:E12)</f>
        <v>0.40251572327044027</v>
      </c>
      <c r="F13" s="45">
        <f t="shared" si="1"/>
        <v>0.4</v>
      </c>
      <c r="G13" s="45">
        <f t="shared" si="1"/>
        <v>0.35426540284360192</v>
      </c>
      <c r="H13" s="45">
        <f t="shared" si="1"/>
        <v>0.29548563611491108</v>
      </c>
      <c r="I13" s="45">
        <f t="shared" si="1"/>
        <v>0.3546441495778046</v>
      </c>
      <c r="J13" s="45">
        <f t="shared" si="1"/>
        <v>0.48582995951417002</v>
      </c>
      <c r="K13" s="45">
        <f t="shared" si="1"/>
        <v>0.62549800796812749</v>
      </c>
      <c r="L13" s="45">
        <f t="shared" si="1"/>
        <v>0.6142131979695431</v>
      </c>
      <c r="M13" s="138"/>
      <c r="N13" s="139"/>
      <c r="O13" s="139"/>
      <c r="P13" s="139"/>
      <c r="Q13" s="139"/>
      <c r="R13" s="139"/>
      <c r="S13" s="139"/>
      <c r="T13" s="139"/>
      <c r="U13" s="139"/>
      <c r="V13" s="139"/>
      <c r="W13" s="139"/>
      <c r="X13" s="140"/>
    </row>
    <row r="14" spans="2:24" s="1" customFormat="1" ht="13.95" customHeight="1" x14ac:dyDescent="0.2">
      <c r="B14" s="141" t="s">
        <v>8</v>
      </c>
      <c r="C14" s="43" t="s">
        <v>6</v>
      </c>
      <c r="D14" s="24">
        <v>207</v>
      </c>
      <c r="E14" s="24">
        <v>302</v>
      </c>
      <c r="F14" s="24">
        <v>291</v>
      </c>
      <c r="G14" s="24">
        <v>474</v>
      </c>
      <c r="H14" s="24">
        <v>511</v>
      </c>
      <c r="I14" s="24">
        <v>535</v>
      </c>
      <c r="J14" s="24">
        <v>267</v>
      </c>
      <c r="K14" s="24">
        <v>200</v>
      </c>
      <c r="L14" s="24">
        <v>241</v>
      </c>
      <c r="M14" s="173">
        <v>137</v>
      </c>
      <c r="N14" s="173">
        <v>233</v>
      </c>
      <c r="O14" s="173">
        <v>138</v>
      </c>
      <c r="P14" s="173">
        <v>247</v>
      </c>
      <c r="Q14" s="173">
        <v>134</v>
      </c>
      <c r="R14" s="173">
        <v>197</v>
      </c>
      <c r="S14" s="173">
        <v>180</v>
      </c>
      <c r="T14" s="173">
        <v>149</v>
      </c>
      <c r="U14" s="173">
        <v>235</v>
      </c>
      <c r="V14" s="173">
        <v>118</v>
      </c>
      <c r="W14" s="173">
        <v>122</v>
      </c>
      <c r="X14" s="173">
        <f>SUM(D14:W14)</f>
        <v>4918</v>
      </c>
    </row>
    <row r="15" spans="2:24" s="1" customFormat="1" ht="13.95" customHeight="1" x14ac:dyDescent="0.2">
      <c r="B15" s="142"/>
      <c r="C15" s="43" t="s">
        <v>5</v>
      </c>
      <c r="D15" s="24">
        <v>0</v>
      </c>
      <c r="E15" s="24">
        <v>0</v>
      </c>
      <c r="F15" s="24">
        <v>0</v>
      </c>
      <c r="G15" s="24">
        <v>0</v>
      </c>
      <c r="H15" s="24">
        <v>0</v>
      </c>
      <c r="I15" s="24">
        <v>0</v>
      </c>
      <c r="J15" s="24">
        <v>0</v>
      </c>
      <c r="K15" s="24">
        <v>0</v>
      </c>
      <c r="L15" s="24">
        <v>1</v>
      </c>
      <c r="M15" s="173">
        <v>19</v>
      </c>
      <c r="N15" s="173">
        <v>32</v>
      </c>
      <c r="O15" s="173">
        <v>35</v>
      </c>
      <c r="P15" s="173">
        <v>39</v>
      </c>
      <c r="Q15" s="173">
        <v>42</v>
      </c>
      <c r="R15" s="173">
        <v>39</v>
      </c>
      <c r="S15" s="173">
        <v>27</v>
      </c>
      <c r="T15" s="173">
        <v>32</v>
      </c>
      <c r="U15" s="173">
        <v>39</v>
      </c>
      <c r="V15" s="173">
        <v>30</v>
      </c>
      <c r="W15" s="173">
        <v>22</v>
      </c>
      <c r="X15" s="173">
        <f>SUM(D15:W15)</f>
        <v>357</v>
      </c>
    </row>
    <row r="16" spans="2:24" s="1" customFormat="1" ht="13.95" customHeight="1" x14ac:dyDescent="0.2">
      <c r="B16" s="142"/>
      <c r="C16" s="43" t="s">
        <v>4</v>
      </c>
      <c r="D16" s="24">
        <v>524</v>
      </c>
      <c r="E16" s="24">
        <v>466</v>
      </c>
      <c r="F16" s="24">
        <v>368</v>
      </c>
      <c r="G16" s="24">
        <v>336</v>
      </c>
      <c r="H16" s="24">
        <v>283</v>
      </c>
      <c r="I16" s="24">
        <v>427</v>
      </c>
      <c r="J16" s="24">
        <v>84</v>
      </c>
      <c r="K16" s="24">
        <v>66</v>
      </c>
      <c r="L16" s="24">
        <v>82</v>
      </c>
      <c r="M16" s="173">
        <v>86</v>
      </c>
      <c r="N16" s="173">
        <v>96</v>
      </c>
      <c r="O16" s="173">
        <v>247</v>
      </c>
      <c r="P16" s="173">
        <v>300</v>
      </c>
      <c r="Q16" s="173">
        <v>177</v>
      </c>
      <c r="R16" s="173">
        <v>227</v>
      </c>
      <c r="S16" s="173">
        <v>264</v>
      </c>
      <c r="T16" s="173">
        <v>239</v>
      </c>
      <c r="U16" s="173">
        <v>312</v>
      </c>
      <c r="V16" s="173">
        <v>225</v>
      </c>
      <c r="W16" s="173">
        <v>268</v>
      </c>
      <c r="X16" s="173">
        <f>SUM(D16:W16)</f>
        <v>5077</v>
      </c>
    </row>
    <row r="17" spans="2:24" s="1" customFormat="1" ht="13.95" customHeight="1" x14ac:dyDescent="0.25">
      <c r="B17" s="143" t="s">
        <v>16</v>
      </c>
      <c r="C17" s="44" t="s">
        <v>56</v>
      </c>
      <c r="D17" s="45">
        <f>(D14+D15)/SUM(D14:D16)</f>
        <v>0.28317373461012313</v>
      </c>
      <c r="E17" s="45">
        <f t="shared" ref="E17:X17" si="2">(E14+E15)/SUM(E14:E16)</f>
        <v>0.39322916666666669</v>
      </c>
      <c r="F17" s="45">
        <f t="shared" si="2"/>
        <v>0.44157814871016693</v>
      </c>
      <c r="G17" s="45">
        <f t="shared" si="2"/>
        <v>0.58518518518518514</v>
      </c>
      <c r="H17" s="45">
        <f t="shared" si="2"/>
        <v>0.64357682619647361</v>
      </c>
      <c r="I17" s="45">
        <f t="shared" si="2"/>
        <v>0.55613305613305608</v>
      </c>
      <c r="J17" s="45">
        <f t="shared" si="2"/>
        <v>0.76068376068376065</v>
      </c>
      <c r="K17" s="45">
        <f t="shared" si="2"/>
        <v>0.75187969924812026</v>
      </c>
      <c r="L17" s="45">
        <f t="shared" si="2"/>
        <v>0.74691358024691357</v>
      </c>
      <c r="M17" s="45">
        <f t="shared" si="2"/>
        <v>0.64462809917355368</v>
      </c>
      <c r="N17" s="45">
        <f t="shared" si="2"/>
        <v>0.73407202216066481</v>
      </c>
      <c r="O17" s="45">
        <f t="shared" si="2"/>
        <v>0.41190476190476188</v>
      </c>
      <c r="P17" s="45">
        <f t="shared" si="2"/>
        <v>0.48805460750853241</v>
      </c>
      <c r="Q17" s="45">
        <f t="shared" si="2"/>
        <v>0.49858356940509913</v>
      </c>
      <c r="R17" s="45">
        <f t="shared" si="2"/>
        <v>0.50971922246220303</v>
      </c>
      <c r="S17" s="45">
        <f t="shared" si="2"/>
        <v>0.43949044585987262</v>
      </c>
      <c r="T17" s="45">
        <f t="shared" si="2"/>
        <v>0.43095238095238098</v>
      </c>
      <c r="U17" s="45">
        <f t="shared" si="2"/>
        <v>0.46757679180887374</v>
      </c>
      <c r="V17" s="45">
        <f t="shared" si="2"/>
        <v>0.39678284182305629</v>
      </c>
      <c r="W17" s="45">
        <f t="shared" si="2"/>
        <v>0.34951456310679613</v>
      </c>
      <c r="X17" s="45">
        <f t="shared" si="2"/>
        <v>0.50956336939721791</v>
      </c>
    </row>
    <row r="18" spans="2:24" s="1" customFormat="1" ht="13.95" customHeight="1" x14ac:dyDescent="0.2">
      <c r="B18" s="141" t="s">
        <v>9</v>
      </c>
      <c r="C18" s="43" t="s">
        <v>6</v>
      </c>
      <c r="D18" s="24">
        <v>201</v>
      </c>
      <c r="E18" s="24">
        <v>207</v>
      </c>
      <c r="F18" s="24">
        <v>257</v>
      </c>
      <c r="G18" s="24">
        <v>468</v>
      </c>
      <c r="H18" s="24">
        <v>373</v>
      </c>
      <c r="I18" s="24">
        <v>432</v>
      </c>
      <c r="J18" s="24">
        <v>363</v>
      </c>
      <c r="K18" s="24">
        <v>279</v>
      </c>
      <c r="L18" s="24">
        <v>357</v>
      </c>
      <c r="M18" s="173">
        <v>422</v>
      </c>
      <c r="N18" s="173">
        <v>207</v>
      </c>
      <c r="O18" s="173">
        <v>390</v>
      </c>
      <c r="P18" s="173">
        <v>253</v>
      </c>
      <c r="Q18" s="173">
        <v>267</v>
      </c>
      <c r="R18" s="173">
        <v>502</v>
      </c>
      <c r="S18" s="173">
        <v>558</v>
      </c>
      <c r="T18" s="173">
        <v>524</v>
      </c>
      <c r="U18" s="173">
        <v>512</v>
      </c>
      <c r="V18" s="173">
        <v>527</v>
      </c>
      <c r="W18" s="173">
        <v>457</v>
      </c>
      <c r="X18" s="173">
        <f>SUM(D18:W18)</f>
        <v>7556</v>
      </c>
    </row>
    <row r="19" spans="2:24" s="1" customFormat="1" ht="13.95" customHeight="1" x14ac:dyDescent="0.2">
      <c r="B19" s="142"/>
      <c r="C19" s="43" t="s">
        <v>5</v>
      </c>
      <c r="D19" s="24">
        <v>0</v>
      </c>
      <c r="E19" s="24">
        <v>0</v>
      </c>
      <c r="F19" s="24">
        <v>0</v>
      </c>
      <c r="G19" s="24">
        <v>0</v>
      </c>
      <c r="H19" s="24">
        <v>0</v>
      </c>
      <c r="I19" s="24">
        <v>0</v>
      </c>
      <c r="J19" s="24">
        <v>0</v>
      </c>
      <c r="K19" s="24">
        <v>0</v>
      </c>
      <c r="L19" s="24">
        <v>1</v>
      </c>
      <c r="M19" s="173">
        <v>11</v>
      </c>
      <c r="N19" s="173">
        <v>16</v>
      </c>
      <c r="O19" s="173">
        <v>22</v>
      </c>
      <c r="P19" s="173">
        <v>16</v>
      </c>
      <c r="Q19" s="173">
        <v>22</v>
      </c>
      <c r="R19" s="173">
        <v>18</v>
      </c>
      <c r="S19" s="173">
        <v>22</v>
      </c>
      <c r="T19" s="173">
        <v>40</v>
      </c>
      <c r="U19" s="173">
        <v>26</v>
      </c>
      <c r="V19" s="173">
        <v>39</v>
      </c>
      <c r="W19" s="173">
        <v>16</v>
      </c>
      <c r="X19" s="173">
        <f>SUM(D19:W19)</f>
        <v>249</v>
      </c>
    </row>
    <row r="20" spans="2:24" s="1" customFormat="1" ht="13.95" customHeight="1" x14ac:dyDescent="0.2">
      <c r="B20" s="142"/>
      <c r="C20" s="43" t="s">
        <v>4</v>
      </c>
      <c r="D20" s="24">
        <v>392</v>
      </c>
      <c r="E20" s="24">
        <v>387</v>
      </c>
      <c r="F20" s="24">
        <v>480</v>
      </c>
      <c r="G20" s="24">
        <v>327</v>
      </c>
      <c r="H20" s="24">
        <v>318</v>
      </c>
      <c r="I20" s="24">
        <v>339</v>
      </c>
      <c r="J20" s="24">
        <v>578</v>
      </c>
      <c r="K20" s="24">
        <v>543</v>
      </c>
      <c r="L20" s="24">
        <v>541</v>
      </c>
      <c r="M20" s="173">
        <v>477</v>
      </c>
      <c r="N20" s="173">
        <v>238</v>
      </c>
      <c r="O20" s="173">
        <v>294</v>
      </c>
      <c r="P20" s="173">
        <v>309</v>
      </c>
      <c r="Q20" s="173">
        <v>266</v>
      </c>
      <c r="R20" s="173">
        <v>278</v>
      </c>
      <c r="S20" s="173">
        <v>202</v>
      </c>
      <c r="T20" s="173">
        <v>504</v>
      </c>
      <c r="U20" s="173">
        <v>489</v>
      </c>
      <c r="V20" s="173">
        <v>499</v>
      </c>
      <c r="W20" s="173">
        <v>607</v>
      </c>
      <c r="X20" s="173">
        <f>SUM(D20:W20)</f>
        <v>8068</v>
      </c>
    </row>
    <row r="21" spans="2:24" s="1" customFormat="1" ht="13.95" customHeight="1" x14ac:dyDescent="0.25">
      <c r="B21" s="143" t="s">
        <v>17</v>
      </c>
      <c r="C21" s="44" t="s">
        <v>56</v>
      </c>
      <c r="D21" s="45">
        <f>(D18+D19)/SUM(D18:D20)</f>
        <v>0.33895446880269814</v>
      </c>
      <c r="E21" s="45">
        <f t="shared" ref="E21:X21" si="3">(E18+E19)/SUM(E18:E20)</f>
        <v>0.34848484848484851</v>
      </c>
      <c r="F21" s="45">
        <f t="shared" si="3"/>
        <v>0.3487109905020353</v>
      </c>
      <c r="G21" s="45">
        <f t="shared" si="3"/>
        <v>0.58867924528301885</v>
      </c>
      <c r="H21" s="45">
        <f t="shared" si="3"/>
        <v>0.53979739507959479</v>
      </c>
      <c r="I21" s="45">
        <f t="shared" si="3"/>
        <v>0.56031128404669261</v>
      </c>
      <c r="J21" s="45">
        <f t="shared" si="3"/>
        <v>0.38575982996811903</v>
      </c>
      <c r="K21" s="45">
        <f t="shared" si="3"/>
        <v>0.33941605839416056</v>
      </c>
      <c r="L21" s="45">
        <f t="shared" si="3"/>
        <v>0.39822024471635148</v>
      </c>
      <c r="M21" s="45">
        <f t="shared" si="3"/>
        <v>0.4758241758241758</v>
      </c>
      <c r="N21" s="45">
        <f t="shared" si="3"/>
        <v>0.48373101952277658</v>
      </c>
      <c r="O21" s="45">
        <f t="shared" si="3"/>
        <v>0.58356940509915012</v>
      </c>
      <c r="P21" s="45">
        <f t="shared" si="3"/>
        <v>0.46539792387543255</v>
      </c>
      <c r="Q21" s="45">
        <f t="shared" si="3"/>
        <v>0.52072072072072073</v>
      </c>
      <c r="R21" s="45">
        <f t="shared" si="3"/>
        <v>0.65162907268170422</v>
      </c>
      <c r="S21" s="45">
        <f t="shared" si="3"/>
        <v>0.74168797953964194</v>
      </c>
      <c r="T21" s="45">
        <f t="shared" si="3"/>
        <v>0.5280898876404494</v>
      </c>
      <c r="U21" s="45">
        <f t="shared" si="3"/>
        <v>0.52385589094449858</v>
      </c>
      <c r="V21" s="45">
        <f t="shared" si="3"/>
        <v>0.5314553990610329</v>
      </c>
      <c r="W21" s="45">
        <f t="shared" si="3"/>
        <v>0.43796296296296294</v>
      </c>
      <c r="X21" s="45">
        <f t="shared" si="3"/>
        <v>0.49171549171549173</v>
      </c>
    </row>
    <row r="22" spans="2:24" s="1" customFormat="1" ht="13.95" customHeight="1" x14ac:dyDescent="0.2">
      <c r="B22" s="141" t="s">
        <v>10</v>
      </c>
      <c r="C22" s="43" t="s">
        <v>6</v>
      </c>
      <c r="D22" s="24">
        <v>186</v>
      </c>
      <c r="E22" s="24">
        <v>274</v>
      </c>
      <c r="F22" s="24">
        <v>215</v>
      </c>
      <c r="G22" s="24">
        <v>271</v>
      </c>
      <c r="H22" s="24">
        <v>247</v>
      </c>
      <c r="I22" s="24">
        <v>529</v>
      </c>
      <c r="J22" s="24">
        <v>197</v>
      </c>
      <c r="K22" s="24">
        <v>350</v>
      </c>
      <c r="L22" s="24">
        <v>311</v>
      </c>
      <c r="M22" s="173">
        <v>238</v>
      </c>
      <c r="N22" s="173">
        <v>145</v>
      </c>
      <c r="O22" s="173">
        <v>337</v>
      </c>
      <c r="P22" s="173">
        <v>288</v>
      </c>
      <c r="Q22" s="173">
        <v>231</v>
      </c>
      <c r="R22" s="173">
        <v>164</v>
      </c>
      <c r="S22" s="173">
        <v>214</v>
      </c>
      <c r="T22" s="173">
        <v>264</v>
      </c>
      <c r="U22" s="173">
        <v>197</v>
      </c>
      <c r="V22" s="173">
        <v>204</v>
      </c>
      <c r="W22" s="173">
        <v>194</v>
      </c>
      <c r="X22" s="173">
        <f>SUM(D22:W22)</f>
        <v>5056</v>
      </c>
    </row>
    <row r="23" spans="2:24" s="1" customFormat="1" ht="13.95" customHeight="1" x14ac:dyDescent="0.2">
      <c r="B23" s="142"/>
      <c r="C23" s="43" t="s">
        <v>5</v>
      </c>
      <c r="D23" s="24">
        <v>0</v>
      </c>
      <c r="E23" s="24">
        <v>0</v>
      </c>
      <c r="F23" s="24">
        <v>0</v>
      </c>
      <c r="G23" s="24">
        <v>0</v>
      </c>
      <c r="H23" s="24">
        <v>0</v>
      </c>
      <c r="I23" s="24">
        <v>0</v>
      </c>
      <c r="J23" s="24">
        <v>0</v>
      </c>
      <c r="K23" s="24">
        <v>0</v>
      </c>
      <c r="L23" s="24">
        <v>4</v>
      </c>
      <c r="M23" s="173">
        <v>19</v>
      </c>
      <c r="N23" s="173">
        <v>26</v>
      </c>
      <c r="O23" s="173">
        <v>37</v>
      </c>
      <c r="P23" s="173">
        <v>29</v>
      </c>
      <c r="Q23" s="173">
        <v>49</v>
      </c>
      <c r="R23" s="173">
        <v>44</v>
      </c>
      <c r="S23" s="173">
        <v>31</v>
      </c>
      <c r="T23" s="173">
        <v>46</v>
      </c>
      <c r="U23" s="173">
        <v>50</v>
      </c>
      <c r="V23" s="173">
        <v>36</v>
      </c>
      <c r="W23" s="173">
        <v>46</v>
      </c>
      <c r="X23" s="173">
        <f>SUM(D23:W23)</f>
        <v>417</v>
      </c>
    </row>
    <row r="24" spans="2:24" s="1" customFormat="1" ht="13.95" customHeight="1" x14ac:dyDescent="0.2">
      <c r="B24" s="142"/>
      <c r="C24" s="43" t="s">
        <v>4</v>
      </c>
      <c r="D24" s="24">
        <v>489</v>
      </c>
      <c r="E24" s="24">
        <v>767</v>
      </c>
      <c r="F24" s="24">
        <v>422</v>
      </c>
      <c r="G24" s="24">
        <v>666</v>
      </c>
      <c r="H24" s="24">
        <v>793</v>
      </c>
      <c r="I24" s="24">
        <v>806</v>
      </c>
      <c r="J24" s="24">
        <v>497</v>
      </c>
      <c r="K24" s="24">
        <v>337</v>
      </c>
      <c r="L24" s="24">
        <v>392</v>
      </c>
      <c r="M24" s="173">
        <v>502</v>
      </c>
      <c r="N24" s="173">
        <v>478</v>
      </c>
      <c r="O24" s="173">
        <v>353</v>
      </c>
      <c r="P24" s="173">
        <v>592</v>
      </c>
      <c r="Q24" s="173">
        <v>435</v>
      </c>
      <c r="R24" s="173">
        <v>398</v>
      </c>
      <c r="S24" s="173">
        <v>553</v>
      </c>
      <c r="T24" s="173">
        <v>886</v>
      </c>
      <c r="U24" s="173">
        <v>849</v>
      </c>
      <c r="V24" s="173">
        <v>1145</v>
      </c>
      <c r="W24" s="173">
        <v>979</v>
      </c>
      <c r="X24" s="173">
        <f>SUM(D24:W24)</f>
        <v>12339</v>
      </c>
    </row>
    <row r="25" spans="2:24" s="1" customFormat="1" ht="13.95" customHeight="1" x14ac:dyDescent="0.25">
      <c r="B25" s="143" t="s">
        <v>18</v>
      </c>
      <c r="C25" s="44" t="s">
        <v>56</v>
      </c>
      <c r="D25" s="45">
        <f>(D22+D23)/SUM(D22:D24)</f>
        <v>0.27555555555555555</v>
      </c>
      <c r="E25" s="45">
        <f t="shared" ref="E25:X25" si="4">(E22+E23)/SUM(E22:E24)</f>
        <v>0.26320845341018251</v>
      </c>
      <c r="F25" s="45">
        <f t="shared" si="4"/>
        <v>0.33751962323390894</v>
      </c>
      <c r="G25" s="45">
        <f t="shared" si="4"/>
        <v>0.28922091782283887</v>
      </c>
      <c r="H25" s="45">
        <f t="shared" si="4"/>
        <v>0.23749999999999999</v>
      </c>
      <c r="I25" s="45">
        <f t="shared" si="4"/>
        <v>0.39625468164794009</v>
      </c>
      <c r="J25" s="45">
        <f t="shared" si="4"/>
        <v>0.28386167146974062</v>
      </c>
      <c r="K25" s="45">
        <f t="shared" si="4"/>
        <v>0.50946142649199422</v>
      </c>
      <c r="L25" s="45">
        <f t="shared" si="4"/>
        <v>0.44554455445544555</v>
      </c>
      <c r="M25" s="45">
        <f t="shared" si="4"/>
        <v>0.33860342555994732</v>
      </c>
      <c r="N25" s="45">
        <f t="shared" si="4"/>
        <v>0.26348228043143296</v>
      </c>
      <c r="O25" s="45">
        <f t="shared" si="4"/>
        <v>0.5144429160935351</v>
      </c>
      <c r="P25" s="45">
        <f t="shared" si="4"/>
        <v>0.34873487348734872</v>
      </c>
      <c r="Q25" s="45">
        <f t="shared" si="4"/>
        <v>0.39160839160839161</v>
      </c>
      <c r="R25" s="45">
        <f t="shared" si="4"/>
        <v>0.34323432343234322</v>
      </c>
      <c r="S25" s="45">
        <f t="shared" si="4"/>
        <v>0.30701754385964913</v>
      </c>
      <c r="T25" s="45">
        <f t="shared" si="4"/>
        <v>0.25919732441471571</v>
      </c>
      <c r="U25" s="45">
        <f t="shared" si="4"/>
        <v>0.22536496350364962</v>
      </c>
      <c r="V25" s="45">
        <f t="shared" si="4"/>
        <v>0.17328519855595667</v>
      </c>
      <c r="W25" s="45">
        <f t="shared" si="4"/>
        <v>0.19688269073010664</v>
      </c>
      <c r="X25" s="45">
        <f t="shared" si="4"/>
        <v>0.30726476532674601</v>
      </c>
    </row>
    <row r="26" spans="2:24" s="1" customFormat="1" ht="13.95" customHeight="1" x14ac:dyDescent="0.2">
      <c r="B26" s="141" t="s">
        <v>7</v>
      </c>
      <c r="C26" s="43" t="s">
        <v>6</v>
      </c>
      <c r="D26" s="46">
        <f>D6+D10+D14+D18+D22</f>
        <v>1173</v>
      </c>
      <c r="E26" s="46">
        <f t="shared" ref="E26:S26" si="5">E6+E10+E14+E18+E22</f>
        <v>1575</v>
      </c>
      <c r="F26" s="46">
        <f t="shared" si="5"/>
        <v>1371</v>
      </c>
      <c r="G26" s="46">
        <f t="shared" si="5"/>
        <v>2294</v>
      </c>
      <c r="H26" s="46">
        <f t="shared" si="5"/>
        <v>2014</v>
      </c>
      <c r="I26" s="46">
        <f t="shared" si="5"/>
        <v>2364</v>
      </c>
      <c r="J26" s="46">
        <f t="shared" si="5"/>
        <v>1727</v>
      </c>
      <c r="K26" s="46">
        <f t="shared" si="5"/>
        <v>1398</v>
      </c>
      <c r="L26" s="46">
        <f t="shared" si="5"/>
        <v>1585</v>
      </c>
      <c r="M26" s="132" t="s">
        <v>81</v>
      </c>
      <c r="N26" s="133"/>
      <c r="O26" s="133"/>
      <c r="P26" s="133"/>
      <c r="Q26" s="133"/>
      <c r="R26" s="133"/>
      <c r="S26" s="133"/>
      <c r="T26" s="133"/>
      <c r="U26" s="133"/>
      <c r="V26" s="133"/>
      <c r="W26" s="133"/>
      <c r="X26" s="134"/>
    </row>
    <row r="27" spans="2:24" s="1" customFormat="1" ht="13.95" customHeight="1" x14ac:dyDescent="0.2">
      <c r="B27" s="142"/>
      <c r="C27" s="43" t="s">
        <v>5</v>
      </c>
      <c r="D27" s="46">
        <f>D7+D11+D15+D19+D23</f>
        <v>0</v>
      </c>
      <c r="E27" s="46">
        <f t="shared" ref="E27:S27" si="6">E7+E11+E15+E19+E23</f>
        <v>0</v>
      </c>
      <c r="F27" s="46">
        <f t="shared" si="6"/>
        <v>0</v>
      </c>
      <c r="G27" s="46">
        <f t="shared" si="6"/>
        <v>0</v>
      </c>
      <c r="H27" s="46">
        <f t="shared" si="6"/>
        <v>0</v>
      </c>
      <c r="I27" s="46">
        <f t="shared" si="6"/>
        <v>0</v>
      </c>
      <c r="J27" s="46">
        <f t="shared" si="6"/>
        <v>0</v>
      </c>
      <c r="K27" s="46">
        <f t="shared" si="6"/>
        <v>0</v>
      </c>
      <c r="L27" s="46">
        <f t="shared" si="6"/>
        <v>7</v>
      </c>
      <c r="M27" s="135"/>
      <c r="N27" s="136"/>
      <c r="O27" s="136"/>
      <c r="P27" s="136"/>
      <c r="Q27" s="136"/>
      <c r="R27" s="136"/>
      <c r="S27" s="136"/>
      <c r="T27" s="136"/>
      <c r="U27" s="136"/>
      <c r="V27" s="136"/>
      <c r="W27" s="136"/>
      <c r="X27" s="137"/>
    </row>
    <row r="28" spans="2:24" s="1" customFormat="1" ht="13.95" customHeight="1" x14ac:dyDescent="0.2">
      <c r="B28" s="142"/>
      <c r="C28" s="43" t="s">
        <v>4</v>
      </c>
      <c r="D28" s="46">
        <f>D8+D12+D16+D20+D24</f>
        <v>1798</v>
      </c>
      <c r="E28" s="46">
        <f t="shared" ref="E28:S28" si="7">E8+E12+E16+E20+E24</f>
        <v>2012</v>
      </c>
      <c r="F28" s="46">
        <f t="shared" si="7"/>
        <v>1785</v>
      </c>
      <c r="G28" s="46">
        <f t="shared" si="7"/>
        <v>1888</v>
      </c>
      <c r="H28" s="46">
        <f t="shared" si="7"/>
        <v>1925</v>
      </c>
      <c r="I28" s="46">
        <f t="shared" si="7"/>
        <v>2107</v>
      </c>
      <c r="J28" s="46">
        <f t="shared" si="7"/>
        <v>1434</v>
      </c>
      <c r="K28" s="46">
        <f t="shared" si="7"/>
        <v>1042</v>
      </c>
      <c r="L28" s="46">
        <f t="shared" si="7"/>
        <v>1172</v>
      </c>
      <c r="M28" s="135"/>
      <c r="N28" s="136"/>
      <c r="O28" s="136"/>
      <c r="P28" s="136"/>
      <c r="Q28" s="136"/>
      <c r="R28" s="136"/>
      <c r="S28" s="136"/>
      <c r="T28" s="136"/>
      <c r="U28" s="136"/>
      <c r="V28" s="136"/>
      <c r="W28" s="136"/>
      <c r="X28" s="137"/>
    </row>
    <row r="29" spans="2:24" s="1" customFormat="1" ht="13.95" customHeight="1" x14ac:dyDescent="0.25">
      <c r="B29" s="143"/>
      <c r="C29" s="44" t="s">
        <v>56</v>
      </c>
      <c r="D29" s="45">
        <f>(D26+D27)/SUM(D26:D28)</f>
        <v>0.39481656008078087</v>
      </c>
      <c r="E29" s="45">
        <f t="shared" ref="E29:S29" si="8">(E26+E27)/SUM(E26:E28)</f>
        <v>0.43908558684137161</v>
      </c>
      <c r="F29" s="45">
        <f t="shared" si="8"/>
        <v>0.43441064638783272</v>
      </c>
      <c r="G29" s="45">
        <f t="shared" si="8"/>
        <v>0.54854136776661888</v>
      </c>
      <c r="H29" s="45">
        <f t="shared" si="8"/>
        <v>0.51129728357451132</v>
      </c>
      <c r="I29" s="45">
        <f t="shared" si="8"/>
        <v>0.52874077387609031</v>
      </c>
      <c r="J29" s="45">
        <f t="shared" si="8"/>
        <v>0.54634609300854164</v>
      </c>
      <c r="K29" s="45">
        <f t="shared" si="8"/>
        <v>0.57295081967213113</v>
      </c>
      <c r="L29" s="45">
        <f t="shared" si="8"/>
        <v>0.57597684515195369</v>
      </c>
      <c r="M29" s="138"/>
      <c r="N29" s="139"/>
      <c r="O29" s="139"/>
      <c r="P29" s="139"/>
      <c r="Q29" s="139"/>
      <c r="R29" s="139"/>
      <c r="S29" s="139"/>
      <c r="T29" s="139"/>
      <c r="U29" s="139"/>
      <c r="V29" s="139"/>
      <c r="W29" s="139"/>
      <c r="X29" s="140"/>
    </row>
    <row r="30" spans="2:24" ht="13.95" customHeight="1" x14ac:dyDescent="0.25"/>
    <row r="31" spans="2:24" ht="13.95" customHeight="1" x14ac:dyDescent="0.25">
      <c r="D31" s="80"/>
      <c r="E31" s="80"/>
      <c r="F31" s="80"/>
      <c r="G31" s="80"/>
      <c r="H31" s="80"/>
      <c r="I31" s="80"/>
      <c r="J31" s="80"/>
      <c r="K31" s="80"/>
      <c r="L31" s="80"/>
      <c r="M31" s="80"/>
      <c r="N31" s="80"/>
      <c r="O31" s="80"/>
      <c r="P31" s="80"/>
      <c r="Q31" s="80"/>
      <c r="R31" s="80"/>
      <c r="S31" s="80"/>
      <c r="T31" s="80"/>
      <c r="U31" s="80"/>
      <c r="V31" s="80"/>
      <c r="W31" s="80"/>
    </row>
    <row r="32" spans="2:24" ht="13.95" customHeight="1" x14ac:dyDescent="0.25"/>
    <row r="33" ht="13.95" customHeight="1" x14ac:dyDescent="0.25"/>
    <row r="34" ht="13.95" customHeight="1" x14ac:dyDescent="0.25"/>
    <row r="35" ht="13.95" customHeight="1" x14ac:dyDescent="0.25"/>
  </sheetData>
  <mergeCells count="10">
    <mergeCell ref="B4:X4"/>
    <mergeCell ref="B22:B25"/>
    <mergeCell ref="B26:B29"/>
    <mergeCell ref="B5:C5"/>
    <mergeCell ref="B6:B9"/>
    <mergeCell ref="B10:B13"/>
    <mergeCell ref="B14:B17"/>
    <mergeCell ref="B18:B21"/>
    <mergeCell ref="M10:X13"/>
    <mergeCell ref="M26:X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X35"/>
  <sheetViews>
    <sheetView zoomScale="75" zoomScaleNormal="75" workbookViewId="0"/>
  </sheetViews>
  <sheetFormatPr defaultRowHeight="13.2" x14ac:dyDescent="0.25"/>
  <cols>
    <col min="2" max="2" width="28.5546875" customWidth="1"/>
    <col min="3" max="19" width="13.44140625" customWidth="1"/>
    <col min="20" max="24" width="12.88671875" customWidth="1"/>
  </cols>
  <sheetData>
    <row r="2" spans="2:24" s="1" customFormat="1" ht="13.8" x14ac:dyDescent="0.25">
      <c r="B2" s="103" t="s">
        <v>90</v>
      </c>
    </row>
    <row r="3" spans="2:24" s="1" customFormat="1" x14ac:dyDescent="0.25"/>
    <row r="4" spans="2:24" s="1" customFormat="1" ht="13.95" customHeight="1" x14ac:dyDescent="0.25">
      <c r="B4" s="131" t="s">
        <v>57</v>
      </c>
      <c r="C4" s="131"/>
      <c r="D4" s="131"/>
      <c r="E4" s="131"/>
      <c r="F4" s="131"/>
      <c r="G4" s="131"/>
      <c r="H4" s="131"/>
      <c r="I4" s="131"/>
      <c r="J4" s="131"/>
      <c r="K4" s="131"/>
      <c r="L4" s="131"/>
      <c r="M4" s="131"/>
      <c r="N4" s="131"/>
      <c r="O4" s="131"/>
      <c r="P4" s="131"/>
      <c r="Q4" s="131"/>
      <c r="R4" s="131"/>
      <c r="S4" s="131"/>
      <c r="T4" s="131"/>
      <c r="U4" s="131"/>
      <c r="V4" s="131"/>
      <c r="W4" s="131"/>
      <c r="X4" s="131"/>
    </row>
    <row r="5" spans="2:24" s="1" customFormat="1" ht="13.95" customHeight="1" x14ac:dyDescent="0.25">
      <c r="B5" s="129" t="s">
        <v>0</v>
      </c>
      <c r="C5" s="130" t="s">
        <v>2</v>
      </c>
      <c r="D5" s="40" t="s">
        <v>19</v>
      </c>
      <c r="E5" s="40" t="s">
        <v>20</v>
      </c>
      <c r="F5" s="40" t="s">
        <v>21</v>
      </c>
      <c r="G5" s="40" t="s">
        <v>22</v>
      </c>
      <c r="H5" s="40" t="s">
        <v>23</v>
      </c>
      <c r="I5" s="40" t="s">
        <v>24</v>
      </c>
      <c r="J5" s="40" t="s">
        <v>25</v>
      </c>
      <c r="K5" s="40" t="s">
        <v>26</v>
      </c>
      <c r="L5" s="40" t="s">
        <v>27</v>
      </c>
      <c r="M5" s="40" t="s">
        <v>28</v>
      </c>
      <c r="N5" s="40" t="s">
        <v>29</v>
      </c>
      <c r="O5" s="40" t="s">
        <v>30</v>
      </c>
      <c r="P5" s="40" t="s">
        <v>31</v>
      </c>
      <c r="Q5" s="40" t="s">
        <v>32</v>
      </c>
      <c r="R5" s="40" t="s">
        <v>33</v>
      </c>
      <c r="S5" s="41" t="s">
        <v>46</v>
      </c>
      <c r="T5" s="88" t="s">
        <v>78</v>
      </c>
      <c r="U5" s="101" t="s">
        <v>79</v>
      </c>
      <c r="V5" s="101" t="s">
        <v>80</v>
      </c>
      <c r="W5" s="101" t="s">
        <v>85</v>
      </c>
      <c r="X5" s="88" t="s">
        <v>84</v>
      </c>
    </row>
    <row r="6" spans="2:24" s="1" customFormat="1" ht="13.95" customHeight="1" x14ac:dyDescent="0.2">
      <c r="B6" s="141" t="s">
        <v>3</v>
      </c>
      <c r="C6" s="43" t="s">
        <v>58</v>
      </c>
      <c r="D6" s="24">
        <v>358</v>
      </c>
      <c r="E6" s="24">
        <v>548</v>
      </c>
      <c r="F6" s="24">
        <v>683</v>
      </c>
      <c r="G6" s="24">
        <v>796</v>
      </c>
      <c r="H6" s="24">
        <v>683</v>
      </c>
      <c r="I6" s="24">
        <v>574</v>
      </c>
      <c r="J6" s="24">
        <v>681</v>
      </c>
      <c r="K6" s="24">
        <v>414</v>
      </c>
      <c r="L6" s="24">
        <v>440</v>
      </c>
      <c r="M6" s="173">
        <v>395</v>
      </c>
      <c r="N6" s="173">
        <v>585</v>
      </c>
      <c r="O6" s="173">
        <v>1376</v>
      </c>
      <c r="P6" s="173">
        <v>885</v>
      </c>
      <c r="Q6" s="173">
        <v>977</v>
      </c>
      <c r="R6" s="173">
        <v>1261</v>
      </c>
      <c r="S6" s="174">
        <v>1197</v>
      </c>
      <c r="T6" s="173">
        <v>925</v>
      </c>
      <c r="U6" s="173">
        <v>515</v>
      </c>
      <c r="V6" s="173">
        <v>501</v>
      </c>
      <c r="W6" s="173">
        <v>649</v>
      </c>
      <c r="X6" s="24">
        <f>SUM(D6:W6)</f>
        <v>14443</v>
      </c>
    </row>
    <row r="7" spans="2:24" s="1" customFormat="1" ht="13.95" customHeight="1" x14ac:dyDescent="0.2">
      <c r="B7" s="142"/>
      <c r="C7" s="43" t="s">
        <v>2</v>
      </c>
      <c r="D7" s="24">
        <v>87</v>
      </c>
      <c r="E7" s="24">
        <v>133</v>
      </c>
      <c r="F7" s="24">
        <v>277</v>
      </c>
      <c r="G7" s="24">
        <v>255</v>
      </c>
      <c r="H7" s="24">
        <v>123</v>
      </c>
      <c r="I7" s="24">
        <v>68</v>
      </c>
      <c r="J7" s="24">
        <v>150</v>
      </c>
      <c r="K7" s="24">
        <v>158</v>
      </c>
      <c r="L7" s="24">
        <v>147</v>
      </c>
      <c r="M7" s="173">
        <v>67</v>
      </c>
      <c r="N7" s="173">
        <v>137</v>
      </c>
      <c r="O7" s="173">
        <v>445</v>
      </c>
      <c r="P7" s="173">
        <v>254</v>
      </c>
      <c r="Q7" s="173">
        <v>323</v>
      </c>
      <c r="R7" s="173">
        <v>474</v>
      </c>
      <c r="S7" s="174">
        <v>677</v>
      </c>
      <c r="T7" s="173">
        <v>345</v>
      </c>
      <c r="U7" s="173">
        <v>199</v>
      </c>
      <c r="V7" s="173">
        <v>114</v>
      </c>
      <c r="W7" s="173">
        <v>147</v>
      </c>
      <c r="X7" s="24">
        <f>SUM(D7:W7)</f>
        <v>4580</v>
      </c>
    </row>
    <row r="8" spans="2:24" s="1" customFormat="1" ht="13.95" customHeight="1" x14ac:dyDescent="0.25">
      <c r="B8" s="143" t="s">
        <v>14</v>
      </c>
      <c r="C8" s="44" t="s">
        <v>59</v>
      </c>
      <c r="D8" s="45">
        <f>D7/D6</f>
        <v>0.24301675977653631</v>
      </c>
      <c r="E8" s="45">
        <f t="shared" ref="E8:R8" si="0">E7/E6</f>
        <v>0.24270072992700731</v>
      </c>
      <c r="F8" s="45">
        <f t="shared" si="0"/>
        <v>0.4055636896046852</v>
      </c>
      <c r="G8" s="45">
        <f t="shared" si="0"/>
        <v>0.32035175879396988</v>
      </c>
      <c r="H8" s="45">
        <f t="shared" si="0"/>
        <v>0.1800878477306003</v>
      </c>
      <c r="I8" s="45">
        <f t="shared" si="0"/>
        <v>0.11846689895470383</v>
      </c>
      <c r="J8" s="45">
        <f t="shared" si="0"/>
        <v>0.22026431718061673</v>
      </c>
      <c r="K8" s="45">
        <f t="shared" si="0"/>
        <v>0.38164251207729466</v>
      </c>
      <c r="L8" s="45">
        <f t="shared" si="0"/>
        <v>0.33409090909090911</v>
      </c>
      <c r="M8" s="45">
        <f t="shared" si="0"/>
        <v>0.16962025316455695</v>
      </c>
      <c r="N8" s="45">
        <f t="shared" si="0"/>
        <v>0.23418803418803419</v>
      </c>
      <c r="O8" s="45">
        <f t="shared" si="0"/>
        <v>0.32340116279069769</v>
      </c>
      <c r="P8" s="45">
        <f t="shared" si="0"/>
        <v>0.28700564971751413</v>
      </c>
      <c r="Q8" s="45">
        <f t="shared" si="0"/>
        <v>0.330603889457523</v>
      </c>
      <c r="R8" s="45">
        <f t="shared" si="0"/>
        <v>0.37589214908802537</v>
      </c>
      <c r="S8" s="87">
        <f t="shared" ref="S8:X8" si="1">S7/S6</f>
        <v>0.56558061821219718</v>
      </c>
      <c r="T8" s="87">
        <f t="shared" si="1"/>
        <v>0.37297297297297299</v>
      </c>
      <c r="U8" s="87">
        <f t="shared" si="1"/>
        <v>0.38640776699029128</v>
      </c>
      <c r="V8" s="87">
        <f t="shared" si="1"/>
        <v>0.22754491017964071</v>
      </c>
      <c r="W8" s="87">
        <f t="shared" si="1"/>
        <v>0.22650231124807396</v>
      </c>
      <c r="X8" s="87">
        <f t="shared" si="1"/>
        <v>0.31710863394031713</v>
      </c>
    </row>
    <row r="9" spans="2:24" s="1" customFormat="1" ht="13.95" customHeight="1" x14ac:dyDescent="0.2">
      <c r="B9" s="141" t="s">
        <v>11</v>
      </c>
      <c r="C9" s="43" t="s">
        <v>58</v>
      </c>
      <c r="D9" s="66">
        <v>614</v>
      </c>
      <c r="E9" s="66">
        <v>636</v>
      </c>
      <c r="F9" s="66">
        <v>440</v>
      </c>
      <c r="G9" s="66">
        <v>844</v>
      </c>
      <c r="H9" s="66">
        <v>731</v>
      </c>
      <c r="I9" s="66">
        <v>829</v>
      </c>
      <c r="J9" s="24">
        <v>494</v>
      </c>
      <c r="K9" s="24">
        <v>251</v>
      </c>
      <c r="L9" s="24">
        <v>394</v>
      </c>
      <c r="M9" s="173">
        <v>394</v>
      </c>
      <c r="N9" s="173">
        <v>307</v>
      </c>
      <c r="O9" s="173">
        <v>208</v>
      </c>
      <c r="P9" s="173">
        <v>181</v>
      </c>
      <c r="Q9" s="173">
        <v>203</v>
      </c>
      <c r="R9" s="173">
        <v>246</v>
      </c>
      <c r="S9" s="174">
        <v>300</v>
      </c>
      <c r="T9" s="173">
        <v>381</v>
      </c>
      <c r="U9" s="173">
        <v>491</v>
      </c>
      <c r="V9" s="173">
        <v>415</v>
      </c>
      <c r="W9" s="173">
        <v>626</v>
      </c>
      <c r="X9" s="24">
        <f>SUM(D9:W9)</f>
        <v>8985</v>
      </c>
    </row>
    <row r="10" spans="2:24" s="1" customFormat="1" ht="13.95" customHeight="1" x14ac:dyDescent="0.2">
      <c r="B10" s="142"/>
      <c r="C10" s="43" t="s">
        <v>2</v>
      </c>
      <c r="D10" s="24">
        <v>46</v>
      </c>
      <c r="E10" s="24">
        <v>68</v>
      </c>
      <c r="F10" s="24">
        <v>59</v>
      </c>
      <c r="G10" s="24">
        <v>207</v>
      </c>
      <c r="H10" s="24">
        <v>197</v>
      </c>
      <c r="I10" s="24">
        <v>141</v>
      </c>
      <c r="J10" s="24">
        <v>120</v>
      </c>
      <c r="K10" s="24">
        <v>38</v>
      </c>
      <c r="L10" s="24">
        <v>121</v>
      </c>
      <c r="M10" s="173">
        <v>82</v>
      </c>
      <c r="N10" s="173">
        <v>14</v>
      </c>
      <c r="O10" s="173">
        <v>24</v>
      </c>
      <c r="P10" s="173">
        <v>19</v>
      </c>
      <c r="Q10" s="173">
        <v>54</v>
      </c>
      <c r="R10" s="173">
        <v>11</v>
      </c>
      <c r="S10" s="174">
        <v>88</v>
      </c>
      <c r="T10" s="173">
        <v>63</v>
      </c>
      <c r="U10" s="173">
        <v>67</v>
      </c>
      <c r="V10" s="173">
        <v>57</v>
      </c>
      <c r="W10" s="173">
        <v>154</v>
      </c>
      <c r="X10" s="24">
        <f>SUM(D10:W10)</f>
        <v>1630</v>
      </c>
    </row>
    <row r="11" spans="2:24" s="1" customFormat="1" ht="13.95" customHeight="1" x14ac:dyDescent="0.25">
      <c r="B11" s="143" t="s">
        <v>15</v>
      </c>
      <c r="C11" s="44" t="s">
        <v>59</v>
      </c>
      <c r="D11" s="45">
        <f t="shared" ref="D11:X11" si="2">D10/D9</f>
        <v>7.4918566775244305E-2</v>
      </c>
      <c r="E11" s="45">
        <f t="shared" si="2"/>
        <v>0.1069182389937107</v>
      </c>
      <c r="F11" s="45">
        <f t="shared" si="2"/>
        <v>0.13409090909090909</v>
      </c>
      <c r="G11" s="45">
        <f t="shared" si="2"/>
        <v>0.24526066350710901</v>
      </c>
      <c r="H11" s="45">
        <f t="shared" si="2"/>
        <v>0.26949384404924759</v>
      </c>
      <c r="I11" s="45">
        <f t="shared" si="2"/>
        <v>0.17008443908323281</v>
      </c>
      <c r="J11" s="45">
        <f t="shared" si="2"/>
        <v>0.24291497975708501</v>
      </c>
      <c r="K11" s="45">
        <f t="shared" si="2"/>
        <v>0.15139442231075698</v>
      </c>
      <c r="L11" s="45">
        <f t="shared" si="2"/>
        <v>0.30710659898477155</v>
      </c>
      <c r="M11" s="45">
        <f>M10/M9</f>
        <v>0.20812182741116753</v>
      </c>
      <c r="N11" s="45">
        <f t="shared" si="2"/>
        <v>4.5602605863192182E-2</v>
      </c>
      <c r="O11" s="45">
        <f t="shared" si="2"/>
        <v>0.11538461538461539</v>
      </c>
      <c r="P11" s="45">
        <f t="shared" si="2"/>
        <v>0.10497237569060773</v>
      </c>
      <c r="Q11" s="45">
        <f t="shared" si="2"/>
        <v>0.26600985221674878</v>
      </c>
      <c r="R11" s="45">
        <f t="shared" si="2"/>
        <v>4.4715447154471545E-2</v>
      </c>
      <c r="S11" s="87">
        <f t="shared" si="2"/>
        <v>0.29333333333333333</v>
      </c>
      <c r="T11" s="87">
        <f t="shared" si="2"/>
        <v>0.16535433070866143</v>
      </c>
      <c r="U11" s="87">
        <f t="shared" si="2"/>
        <v>0.13645621181262729</v>
      </c>
      <c r="V11" s="87">
        <f t="shared" si="2"/>
        <v>0.13734939759036144</v>
      </c>
      <c r="W11" s="87">
        <f t="shared" si="2"/>
        <v>0.24600638977635783</v>
      </c>
      <c r="X11" s="87">
        <f t="shared" si="2"/>
        <v>0.18141346688925988</v>
      </c>
    </row>
    <row r="12" spans="2:24" s="1" customFormat="1" ht="13.95" customHeight="1" x14ac:dyDescent="0.2">
      <c r="B12" s="141" t="s">
        <v>8</v>
      </c>
      <c r="C12" s="43" t="s">
        <v>58</v>
      </c>
      <c r="D12" s="24">
        <v>731</v>
      </c>
      <c r="E12" s="24">
        <v>768</v>
      </c>
      <c r="F12" s="24">
        <v>659</v>
      </c>
      <c r="G12" s="24">
        <v>810</v>
      </c>
      <c r="H12" s="24">
        <v>794</v>
      </c>
      <c r="I12" s="24">
        <v>962</v>
      </c>
      <c r="J12" s="24">
        <v>351</v>
      </c>
      <c r="K12" s="24">
        <v>266</v>
      </c>
      <c r="L12" s="24">
        <v>324</v>
      </c>
      <c r="M12" s="173">
        <v>242</v>
      </c>
      <c r="N12" s="173">
        <v>361</v>
      </c>
      <c r="O12" s="173">
        <v>420</v>
      </c>
      <c r="P12" s="173">
        <v>586</v>
      </c>
      <c r="Q12" s="173">
        <v>353</v>
      </c>
      <c r="R12" s="173">
        <v>463</v>
      </c>
      <c r="S12" s="174">
        <v>471</v>
      </c>
      <c r="T12" s="173">
        <v>420</v>
      </c>
      <c r="U12" s="173">
        <v>586</v>
      </c>
      <c r="V12" s="173">
        <v>373</v>
      </c>
      <c r="W12" s="173">
        <v>412</v>
      </c>
      <c r="X12" s="24">
        <f>SUM(D12:W12)</f>
        <v>10352</v>
      </c>
    </row>
    <row r="13" spans="2:24" s="1" customFormat="1" ht="13.95" customHeight="1" x14ac:dyDescent="0.2">
      <c r="B13" s="142"/>
      <c r="C13" s="43" t="s">
        <v>2</v>
      </c>
      <c r="D13" s="24">
        <v>35</v>
      </c>
      <c r="E13" s="24">
        <v>82</v>
      </c>
      <c r="F13" s="24">
        <v>77</v>
      </c>
      <c r="G13" s="24">
        <v>75</v>
      </c>
      <c r="H13" s="24">
        <v>94</v>
      </c>
      <c r="I13" s="24">
        <v>104</v>
      </c>
      <c r="J13" s="24">
        <v>74</v>
      </c>
      <c r="K13" s="24">
        <v>54</v>
      </c>
      <c r="L13" s="24">
        <v>65</v>
      </c>
      <c r="M13" s="173">
        <v>7</v>
      </c>
      <c r="N13" s="173">
        <v>50</v>
      </c>
      <c r="O13" s="173">
        <v>54</v>
      </c>
      <c r="P13" s="173">
        <v>165</v>
      </c>
      <c r="Q13" s="173">
        <v>74</v>
      </c>
      <c r="R13" s="173">
        <v>15</v>
      </c>
      <c r="S13" s="174">
        <v>29</v>
      </c>
      <c r="T13" s="173">
        <v>29</v>
      </c>
      <c r="U13" s="173">
        <v>88</v>
      </c>
      <c r="V13" s="173">
        <v>58</v>
      </c>
      <c r="W13" s="173">
        <v>31</v>
      </c>
      <c r="X13" s="24">
        <f>SUM(D13:W13)</f>
        <v>1260</v>
      </c>
    </row>
    <row r="14" spans="2:24" s="1" customFormat="1" ht="13.95" customHeight="1" x14ac:dyDescent="0.25">
      <c r="B14" s="143" t="s">
        <v>16</v>
      </c>
      <c r="C14" s="44" t="s">
        <v>59</v>
      </c>
      <c r="D14" s="45">
        <f t="shared" ref="D14:X14" si="3">D13/D12</f>
        <v>4.7879616963064295E-2</v>
      </c>
      <c r="E14" s="45">
        <f t="shared" si="3"/>
        <v>0.10677083333333333</v>
      </c>
      <c r="F14" s="45">
        <f t="shared" si="3"/>
        <v>0.11684370257966616</v>
      </c>
      <c r="G14" s="45">
        <f t="shared" si="3"/>
        <v>9.2592592592592587E-2</v>
      </c>
      <c r="H14" s="45">
        <f t="shared" si="3"/>
        <v>0.11838790931989925</v>
      </c>
      <c r="I14" s="45">
        <f t="shared" si="3"/>
        <v>0.10810810810810811</v>
      </c>
      <c r="J14" s="45">
        <f t="shared" si="3"/>
        <v>0.21082621082621084</v>
      </c>
      <c r="K14" s="45">
        <f t="shared" si="3"/>
        <v>0.20300751879699247</v>
      </c>
      <c r="L14" s="45">
        <f t="shared" si="3"/>
        <v>0.20061728395061729</v>
      </c>
      <c r="M14" s="45">
        <f t="shared" si="3"/>
        <v>2.8925619834710745E-2</v>
      </c>
      <c r="N14" s="45">
        <f t="shared" si="3"/>
        <v>0.13850415512465375</v>
      </c>
      <c r="O14" s="45">
        <f t="shared" si="3"/>
        <v>0.12857142857142856</v>
      </c>
      <c r="P14" s="45">
        <f t="shared" si="3"/>
        <v>0.28156996587030719</v>
      </c>
      <c r="Q14" s="45">
        <f t="shared" si="3"/>
        <v>0.20963172804532579</v>
      </c>
      <c r="R14" s="45">
        <f t="shared" si="3"/>
        <v>3.2397408207343416E-2</v>
      </c>
      <c r="S14" s="87">
        <f t="shared" si="3"/>
        <v>6.1571125265392782E-2</v>
      </c>
      <c r="T14" s="87">
        <f t="shared" si="3"/>
        <v>6.9047619047619052E-2</v>
      </c>
      <c r="U14" s="87">
        <f t="shared" si="3"/>
        <v>0.15017064846416384</v>
      </c>
      <c r="V14" s="87">
        <f t="shared" si="3"/>
        <v>0.15549597855227881</v>
      </c>
      <c r="W14" s="87">
        <f t="shared" si="3"/>
        <v>7.5242718446601936E-2</v>
      </c>
      <c r="X14" s="87">
        <f t="shared" si="3"/>
        <v>0.12171561051004637</v>
      </c>
    </row>
    <row r="15" spans="2:24" s="1" customFormat="1" ht="13.95" customHeight="1" x14ac:dyDescent="0.2">
      <c r="B15" s="141" t="s">
        <v>9</v>
      </c>
      <c r="C15" s="43" t="s">
        <v>58</v>
      </c>
      <c r="D15" s="24">
        <v>593</v>
      </c>
      <c r="E15" s="24">
        <v>594</v>
      </c>
      <c r="F15" s="24">
        <v>737</v>
      </c>
      <c r="G15" s="24">
        <v>795</v>
      </c>
      <c r="H15" s="24">
        <v>691</v>
      </c>
      <c r="I15" s="24">
        <v>771</v>
      </c>
      <c r="J15" s="24">
        <v>941</v>
      </c>
      <c r="K15" s="24">
        <v>822</v>
      </c>
      <c r="L15" s="24">
        <v>899</v>
      </c>
      <c r="M15" s="173">
        <v>910</v>
      </c>
      <c r="N15" s="173">
        <v>461</v>
      </c>
      <c r="O15" s="173">
        <v>706</v>
      </c>
      <c r="P15" s="173">
        <v>578</v>
      </c>
      <c r="Q15" s="173">
        <v>555</v>
      </c>
      <c r="R15" s="173">
        <v>798</v>
      </c>
      <c r="S15" s="174">
        <v>782</v>
      </c>
      <c r="T15" s="173">
        <v>1068</v>
      </c>
      <c r="U15" s="173">
        <v>1027</v>
      </c>
      <c r="V15" s="173">
        <v>1065</v>
      </c>
      <c r="W15" s="173">
        <v>1080</v>
      </c>
      <c r="X15" s="24">
        <f>SUM(D15:W15)</f>
        <v>15873</v>
      </c>
    </row>
    <row r="16" spans="2:24" s="1" customFormat="1" ht="13.95" customHeight="1" x14ac:dyDescent="0.2">
      <c r="B16" s="142"/>
      <c r="C16" s="43" t="s">
        <v>2</v>
      </c>
      <c r="D16" s="24">
        <v>122</v>
      </c>
      <c r="E16" s="24">
        <v>50</v>
      </c>
      <c r="F16" s="24">
        <v>110</v>
      </c>
      <c r="G16" s="24">
        <v>135</v>
      </c>
      <c r="H16" s="24">
        <v>209</v>
      </c>
      <c r="I16" s="24">
        <v>66</v>
      </c>
      <c r="J16" s="24">
        <v>299</v>
      </c>
      <c r="K16" s="24">
        <v>303</v>
      </c>
      <c r="L16" s="24">
        <v>259</v>
      </c>
      <c r="M16" s="173">
        <v>256</v>
      </c>
      <c r="N16" s="173">
        <v>26</v>
      </c>
      <c r="O16" s="173">
        <v>112</v>
      </c>
      <c r="P16" s="173">
        <v>127</v>
      </c>
      <c r="Q16" s="173">
        <v>50</v>
      </c>
      <c r="R16" s="173">
        <v>136</v>
      </c>
      <c r="S16" s="174">
        <v>141</v>
      </c>
      <c r="T16" s="173">
        <v>264</v>
      </c>
      <c r="U16" s="173">
        <v>338</v>
      </c>
      <c r="V16" s="173">
        <v>253</v>
      </c>
      <c r="W16" s="173">
        <v>255</v>
      </c>
      <c r="X16" s="24">
        <f>SUM(D16:W16)</f>
        <v>3511</v>
      </c>
    </row>
    <row r="17" spans="2:24" s="1" customFormat="1" ht="13.95" customHeight="1" x14ac:dyDescent="0.25">
      <c r="B17" s="143" t="s">
        <v>17</v>
      </c>
      <c r="C17" s="44" t="s">
        <v>59</v>
      </c>
      <c r="D17" s="45">
        <f t="shared" ref="D17:X17" si="4">D16/D15</f>
        <v>0.20573355817875211</v>
      </c>
      <c r="E17" s="45">
        <f t="shared" si="4"/>
        <v>8.4175084175084181E-2</v>
      </c>
      <c r="F17" s="45">
        <f t="shared" si="4"/>
        <v>0.14925373134328357</v>
      </c>
      <c r="G17" s="45">
        <f t="shared" si="4"/>
        <v>0.16981132075471697</v>
      </c>
      <c r="H17" s="45">
        <f t="shared" si="4"/>
        <v>0.3024602026049204</v>
      </c>
      <c r="I17" s="45">
        <f t="shared" si="4"/>
        <v>8.5603112840466927E-2</v>
      </c>
      <c r="J17" s="45">
        <f t="shared" si="4"/>
        <v>0.31774707757704568</v>
      </c>
      <c r="K17" s="45">
        <f t="shared" si="4"/>
        <v>0.36861313868613138</v>
      </c>
      <c r="L17" s="45">
        <f t="shared" si="4"/>
        <v>0.28809788654060065</v>
      </c>
      <c r="M17" s="45">
        <f t="shared" si="4"/>
        <v>0.28131868131868132</v>
      </c>
      <c r="N17" s="45">
        <f t="shared" si="4"/>
        <v>5.6399132321041212E-2</v>
      </c>
      <c r="O17" s="45">
        <f t="shared" si="4"/>
        <v>0.15864022662889518</v>
      </c>
      <c r="P17" s="45">
        <f t="shared" si="4"/>
        <v>0.21972318339100347</v>
      </c>
      <c r="Q17" s="45">
        <f t="shared" si="4"/>
        <v>9.0090090090090086E-2</v>
      </c>
      <c r="R17" s="45">
        <f t="shared" si="4"/>
        <v>0.17042606516290726</v>
      </c>
      <c r="S17" s="87">
        <f t="shared" si="4"/>
        <v>0.18030690537084398</v>
      </c>
      <c r="T17" s="87">
        <f t="shared" si="4"/>
        <v>0.24719101123595505</v>
      </c>
      <c r="U17" s="87">
        <f t="shared" si="4"/>
        <v>0.32911392405063289</v>
      </c>
      <c r="V17" s="87">
        <f t="shared" si="4"/>
        <v>0.23755868544600939</v>
      </c>
      <c r="W17" s="87">
        <f t="shared" si="4"/>
        <v>0.2361111111111111</v>
      </c>
      <c r="X17" s="87">
        <f t="shared" si="4"/>
        <v>0.22119322119322118</v>
      </c>
    </row>
    <row r="18" spans="2:24" s="1" customFormat="1" ht="13.95" customHeight="1" x14ac:dyDescent="0.2">
      <c r="B18" s="141" t="s">
        <v>10</v>
      </c>
      <c r="C18" s="43" t="s">
        <v>58</v>
      </c>
      <c r="D18" s="24">
        <v>675</v>
      </c>
      <c r="E18" s="24">
        <v>1041</v>
      </c>
      <c r="F18" s="24">
        <v>637</v>
      </c>
      <c r="G18" s="24">
        <v>937</v>
      </c>
      <c r="H18" s="24">
        <v>1040</v>
      </c>
      <c r="I18" s="24">
        <v>1335</v>
      </c>
      <c r="J18" s="24">
        <v>694</v>
      </c>
      <c r="K18" s="24">
        <v>687</v>
      </c>
      <c r="L18" s="24">
        <v>707</v>
      </c>
      <c r="M18" s="173">
        <v>759</v>
      </c>
      <c r="N18" s="173">
        <v>649</v>
      </c>
      <c r="O18" s="173">
        <v>727</v>
      </c>
      <c r="P18" s="173">
        <v>909</v>
      </c>
      <c r="Q18" s="173">
        <v>715</v>
      </c>
      <c r="R18" s="173">
        <v>606</v>
      </c>
      <c r="S18" s="174">
        <v>798</v>
      </c>
      <c r="T18" s="173">
        <v>1196</v>
      </c>
      <c r="U18" s="173">
        <v>1096</v>
      </c>
      <c r="V18" s="173">
        <v>1385</v>
      </c>
      <c r="W18" s="173">
        <v>1219</v>
      </c>
      <c r="X18" s="24">
        <f>SUM(D18:W18)</f>
        <v>17812</v>
      </c>
    </row>
    <row r="19" spans="2:24" s="1" customFormat="1" ht="13.95" customHeight="1" x14ac:dyDescent="0.2">
      <c r="B19" s="142"/>
      <c r="C19" s="43" t="s">
        <v>2</v>
      </c>
      <c r="D19" s="24">
        <v>127</v>
      </c>
      <c r="E19" s="24">
        <v>271</v>
      </c>
      <c r="F19" s="24">
        <v>115</v>
      </c>
      <c r="G19" s="24">
        <v>285</v>
      </c>
      <c r="H19" s="24">
        <v>238</v>
      </c>
      <c r="I19" s="24">
        <v>463</v>
      </c>
      <c r="J19" s="24">
        <v>275</v>
      </c>
      <c r="K19" s="24">
        <v>281</v>
      </c>
      <c r="L19" s="24">
        <v>205</v>
      </c>
      <c r="M19" s="173">
        <v>192</v>
      </c>
      <c r="N19" s="173">
        <v>105</v>
      </c>
      <c r="O19" s="173">
        <v>207</v>
      </c>
      <c r="P19" s="173">
        <v>329</v>
      </c>
      <c r="Q19" s="173">
        <v>129</v>
      </c>
      <c r="R19" s="173">
        <v>132</v>
      </c>
      <c r="S19" s="174">
        <v>202</v>
      </c>
      <c r="T19" s="173">
        <v>341</v>
      </c>
      <c r="U19" s="173">
        <v>344</v>
      </c>
      <c r="V19" s="173">
        <v>312</v>
      </c>
      <c r="W19" s="173">
        <v>364</v>
      </c>
      <c r="X19" s="24">
        <f>SUM(D19:W19)</f>
        <v>4917</v>
      </c>
    </row>
    <row r="20" spans="2:24" s="1" customFormat="1" ht="13.95" customHeight="1" x14ac:dyDescent="0.25">
      <c r="B20" s="143" t="s">
        <v>18</v>
      </c>
      <c r="C20" s="44" t="s">
        <v>59</v>
      </c>
      <c r="D20" s="45">
        <f t="shared" ref="D20:X20" si="5">D19/D18</f>
        <v>0.18814814814814815</v>
      </c>
      <c r="E20" s="45">
        <f t="shared" si="5"/>
        <v>0.26032660902977905</v>
      </c>
      <c r="F20" s="45">
        <f t="shared" si="5"/>
        <v>0.18053375196232338</v>
      </c>
      <c r="G20" s="45">
        <f t="shared" si="5"/>
        <v>0.304162219850587</v>
      </c>
      <c r="H20" s="45">
        <f t="shared" si="5"/>
        <v>0.22884615384615384</v>
      </c>
      <c r="I20" s="45">
        <f t="shared" si="5"/>
        <v>0.34681647940074906</v>
      </c>
      <c r="J20" s="45">
        <f t="shared" si="5"/>
        <v>0.39625360230547552</v>
      </c>
      <c r="K20" s="45">
        <f t="shared" si="5"/>
        <v>0.40902474526928673</v>
      </c>
      <c r="L20" s="45">
        <f t="shared" si="5"/>
        <v>0.28995756718528998</v>
      </c>
      <c r="M20" s="45">
        <f t="shared" si="5"/>
        <v>0.25296442687747034</v>
      </c>
      <c r="N20" s="45">
        <f t="shared" si="5"/>
        <v>0.16178736517719569</v>
      </c>
      <c r="O20" s="45">
        <f t="shared" si="5"/>
        <v>0.28473177441540576</v>
      </c>
      <c r="P20" s="45">
        <f t="shared" si="5"/>
        <v>0.36193619361936191</v>
      </c>
      <c r="Q20" s="45">
        <f t="shared" si="5"/>
        <v>0.18041958041958042</v>
      </c>
      <c r="R20" s="45">
        <f t="shared" si="5"/>
        <v>0.21782178217821782</v>
      </c>
      <c r="S20" s="87">
        <f t="shared" si="5"/>
        <v>0.25313283208020049</v>
      </c>
      <c r="T20" s="87">
        <f t="shared" si="5"/>
        <v>0.28511705685618727</v>
      </c>
      <c r="U20" s="87">
        <f t="shared" si="5"/>
        <v>0.31386861313868614</v>
      </c>
      <c r="V20" s="87">
        <f t="shared" si="5"/>
        <v>0.22527075812274369</v>
      </c>
      <c r="W20" s="87">
        <f t="shared" si="5"/>
        <v>0.29860541427399506</v>
      </c>
      <c r="X20" s="87">
        <f t="shared" si="5"/>
        <v>0.27604985403099036</v>
      </c>
    </row>
    <row r="21" spans="2:24" s="1" customFormat="1" ht="13.95" customHeight="1" x14ac:dyDescent="0.2">
      <c r="B21" s="141" t="s">
        <v>7</v>
      </c>
      <c r="C21" s="43" t="s">
        <v>58</v>
      </c>
      <c r="D21" s="46">
        <f>D6+D9+D12+D15+D18</f>
        <v>2971</v>
      </c>
      <c r="E21" s="46">
        <f t="shared" ref="E21:L21" si="6">E6+E9+E12+E15+E18</f>
        <v>3587</v>
      </c>
      <c r="F21" s="46">
        <f t="shared" si="6"/>
        <v>3156</v>
      </c>
      <c r="G21" s="46">
        <f t="shared" si="6"/>
        <v>4182</v>
      </c>
      <c r="H21" s="46">
        <f t="shared" si="6"/>
        <v>3939</v>
      </c>
      <c r="I21" s="46">
        <f t="shared" si="6"/>
        <v>4471</v>
      </c>
      <c r="J21" s="46">
        <f t="shared" si="6"/>
        <v>3161</v>
      </c>
      <c r="K21" s="46">
        <f t="shared" si="6"/>
        <v>2440</v>
      </c>
      <c r="L21" s="46">
        <f t="shared" si="6"/>
        <v>2764</v>
      </c>
      <c r="M21" s="175">
        <f>M6+M9+M12+M15+M18</f>
        <v>2700</v>
      </c>
      <c r="N21" s="175">
        <f>N6+N9+N12+N15+N18</f>
        <v>2363</v>
      </c>
      <c r="O21" s="175">
        <f t="shared" ref="O21:U21" si="7">O6+O9+O12+O15+O18</f>
        <v>3437</v>
      </c>
      <c r="P21" s="175">
        <f t="shared" si="7"/>
        <v>3139</v>
      </c>
      <c r="Q21" s="175">
        <f t="shared" si="7"/>
        <v>2803</v>
      </c>
      <c r="R21" s="175">
        <f t="shared" si="7"/>
        <v>3374</v>
      </c>
      <c r="S21" s="175">
        <f t="shared" si="7"/>
        <v>3548</v>
      </c>
      <c r="T21" s="175">
        <f t="shared" si="7"/>
        <v>3990</v>
      </c>
      <c r="U21" s="175">
        <f t="shared" si="7"/>
        <v>3715</v>
      </c>
      <c r="V21" s="175">
        <f>V6+V9+V12+V15+V18</f>
        <v>3739</v>
      </c>
      <c r="W21" s="175">
        <f>W6+W9+W12+W15+W18</f>
        <v>3986</v>
      </c>
      <c r="X21" s="24">
        <f>SUM(D21:W21)</f>
        <v>67465</v>
      </c>
    </row>
    <row r="22" spans="2:24" s="1" customFormat="1" ht="13.95" customHeight="1" x14ac:dyDescent="0.2">
      <c r="B22" s="142"/>
      <c r="C22" s="43" t="s">
        <v>2</v>
      </c>
      <c r="D22" s="46">
        <f>D7+D10+D13+D16+D19</f>
        <v>417</v>
      </c>
      <c r="E22" s="46">
        <f t="shared" ref="E22:L22" si="8">E7+E10+E13+E16+E19</f>
        <v>604</v>
      </c>
      <c r="F22" s="46">
        <f t="shared" si="8"/>
        <v>638</v>
      </c>
      <c r="G22" s="46">
        <f t="shared" si="8"/>
        <v>957</v>
      </c>
      <c r="H22" s="46">
        <f t="shared" si="8"/>
        <v>861</v>
      </c>
      <c r="I22" s="46">
        <f>I7+I10+I13+I16+I19</f>
        <v>842</v>
      </c>
      <c r="J22" s="46">
        <f t="shared" si="8"/>
        <v>918</v>
      </c>
      <c r="K22" s="46">
        <f t="shared" si="8"/>
        <v>834</v>
      </c>
      <c r="L22" s="46">
        <f t="shared" si="8"/>
        <v>797</v>
      </c>
      <c r="M22" s="175">
        <f t="shared" ref="M22:W22" si="9">M7+M10+M13+M16+M19</f>
        <v>604</v>
      </c>
      <c r="N22" s="175">
        <f t="shared" si="9"/>
        <v>332</v>
      </c>
      <c r="O22" s="175">
        <f t="shared" si="9"/>
        <v>842</v>
      </c>
      <c r="P22" s="175">
        <f t="shared" si="9"/>
        <v>894</v>
      </c>
      <c r="Q22" s="175">
        <f t="shared" si="9"/>
        <v>630</v>
      </c>
      <c r="R22" s="175">
        <f t="shared" si="9"/>
        <v>768</v>
      </c>
      <c r="S22" s="175">
        <f t="shared" si="9"/>
        <v>1137</v>
      </c>
      <c r="T22" s="175">
        <f t="shared" si="9"/>
        <v>1042</v>
      </c>
      <c r="U22" s="175">
        <f t="shared" si="9"/>
        <v>1036</v>
      </c>
      <c r="V22" s="175">
        <f t="shared" si="9"/>
        <v>794</v>
      </c>
      <c r="W22" s="175">
        <f t="shared" si="9"/>
        <v>951</v>
      </c>
      <c r="X22" s="24">
        <f>SUM(D22:W22)</f>
        <v>15898</v>
      </c>
    </row>
    <row r="23" spans="2:24" s="1" customFormat="1" ht="13.95" customHeight="1" x14ac:dyDescent="0.25">
      <c r="B23" s="143"/>
      <c r="C23" s="44" t="s">
        <v>59</v>
      </c>
      <c r="D23" s="45">
        <f>D22/D21</f>
        <v>0.140356782228206</v>
      </c>
      <c r="E23" s="45">
        <f t="shared" ref="E23:X23" si="10">E22/E21</f>
        <v>0.16838583774742125</v>
      </c>
      <c r="F23" s="45">
        <f t="shared" si="10"/>
        <v>0.20215462610899873</v>
      </c>
      <c r="G23" s="45">
        <f t="shared" si="10"/>
        <v>0.22883787661406027</v>
      </c>
      <c r="H23" s="45">
        <f t="shared" si="10"/>
        <v>0.21858339680121858</v>
      </c>
      <c r="I23" s="45">
        <f t="shared" si="10"/>
        <v>0.18832475956161931</v>
      </c>
      <c r="J23" s="45">
        <f t="shared" si="10"/>
        <v>0.29041442581461563</v>
      </c>
      <c r="K23" s="45">
        <f t="shared" si="10"/>
        <v>0.34180327868852461</v>
      </c>
      <c r="L23" s="45">
        <f t="shared" si="10"/>
        <v>0.28835021707670044</v>
      </c>
      <c r="M23" s="45">
        <f t="shared" si="10"/>
        <v>0.22370370370370371</v>
      </c>
      <c r="N23" s="45">
        <f t="shared" si="10"/>
        <v>0.1404993652137114</v>
      </c>
      <c r="O23" s="45">
        <f t="shared" si="10"/>
        <v>0.24498108815827757</v>
      </c>
      <c r="P23" s="45">
        <f t="shared" si="10"/>
        <v>0.2848040777317617</v>
      </c>
      <c r="Q23" s="45">
        <f t="shared" si="10"/>
        <v>0.22475918658580094</v>
      </c>
      <c r="R23" s="45">
        <f t="shared" si="10"/>
        <v>0.22762299940723177</v>
      </c>
      <c r="S23" s="87">
        <f t="shared" si="10"/>
        <v>0.3204622322435175</v>
      </c>
      <c r="T23" s="87">
        <f t="shared" si="10"/>
        <v>0.2611528822055138</v>
      </c>
      <c r="U23" s="87">
        <f t="shared" si="10"/>
        <v>0.27886944818304171</v>
      </c>
      <c r="V23" s="87">
        <f t="shared" si="10"/>
        <v>0.21235624498529018</v>
      </c>
      <c r="W23" s="87">
        <f t="shared" si="10"/>
        <v>0.23858504766683392</v>
      </c>
      <c r="X23" s="87">
        <f t="shared" si="10"/>
        <v>0.23564811383680426</v>
      </c>
    </row>
    <row r="24" spans="2:24" s="1" customFormat="1" ht="13.95" customHeight="1" x14ac:dyDescent="0.25"/>
    <row r="25" spans="2:24" s="1" customFormat="1" ht="13.95" customHeight="1" x14ac:dyDescent="0.25">
      <c r="B25" s="15"/>
    </row>
    <row r="26" spans="2:24" ht="13.95" customHeight="1" x14ac:dyDescent="0.25">
      <c r="D26" s="80"/>
      <c r="E26" s="80"/>
      <c r="F26" s="80"/>
      <c r="G26" s="80"/>
      <c r="H26" s="80"/>
      <c r="I26" s="80"/>
      <c r="J26" s="80"/>
      <c r="K26" s="80"/>
      <c r="L26" s="1"/>
      <c r="M26" s="1"/>
      <c r="N26" s="1"/>
      <c r="O26" s="1"/>
      <c r="P26" s="1"/>
      <c r="Q26" s="1"/>
      <c r="R26" s="1"/>
      <c r="S26" s="1"/>
      <c r="T26" s="1"/>
      <c r="U26" s="1"/>
      <c r="V26" s="1"/>
      <c r="W26" s="1"/>
      <c r="X26" s="80"/>
    </row>
    <row r="27" spans="2:24" ht="13.95" customHeight="1" x14ac:dyDescent="0.25">
      <c r="L27" s="1"/>
      <c r="M27" s="1"/>
      <c r="N27" s="1"/>
      <c r="O27" s="1"/>
      <c r="P27" s="1"/>
      <c r="Q27" s="1"/>
      <c r="R27" s="1"/>
      <c r="S27" s="1"/>
      <c r="T27" s="1"/>
      <c r="U27" s="1"/>
      <c r="V27" s="1"/>
      <c r="W27" s="1"/>
    </row>
    <row r="28" spans="2:24" ht="13.95" customHeight="1" x14ac:dyDescent="0.25">
      <c r="L28" s="1"/>
      <c r="M28" s="1"/>
      <c r="N28" s="1"/>
      <c r="O28" s="1"/>
      <c r="P28" s="1"/>
      <c r="Q28" s="1"/>
      <c r="R28" s="1"/>
      <c r="S28" s="1"/>
      <c r="T28" s="1"/>
      <c r="U28" s="1"/>
      <c r="V28" s="1"/>
      <c r="W28" s="1"/>
    </row>
    <row r="29" spans="2:24" ht="13.95" customHeight="1" x14ac:dyDescent="0.25">
      <c r="L29" s="1"/>
      <c r="M29" s="1"/>
      <c r="N29" s="1"/>
      <c r="O29" s="1"/>
      <c r="P29" s="1"/>
      <c r="Q29" s="1"/>
      <c r="R29" s="1"/>
      <c r="S29" s="1"/>
      <c r="T29" s="1"/>
      <c r="U29" s="1"/>
      <c r="V29" s="1"/>
      <c r="W29" s="1"/>
    </row>
    <row r="30" spans="2:24" ht="13.95" customHeight="1" x14ac:dyDescent="0.25">
      <c r="L30" s="1"/>
      <c r="M30" s="1"/>
      <c r="N30" s="1"/>
      <c r="O30" s="1"/>
      <c r="P30" s="1"/>
      <c r="Q30" s="1"/>
      <c r="R30" s="1"/>
      <c r="S30" s="1"/>
      <c r="T30" s="1"/>
      <c r="U30" s="1"/>
      <c r="V30" s="1"/>
      <c r="W30" s="1"/>
    </row>
    <row r="31" spans="2:24" ht="13.95" customHeight="1" x14ac:dyDescent="0.25">
      <c r="L31" s="1"/>
      <c r="M31" s="1"/>
      <c r="N31" s="1"/>
      <c r="O31" s="1"/>
      <c r="P31" s="1"/>
      <c r="Q31" s="1"/>
      <c r="R31" s="1"/>
      <c r="S31" s="1"/>
      <c r="T31" s="1"/>
      <c r="U31" s="1"/>
      <c r="V31" s="1"/>
      <c r="W31" s="1"/>
    </row>
    <row r="32" spans="2:24" ht="13.95" customHeight="1" x14ac:dyDescent="0.25">
      <c r="L32" s="1"/>
      <c r="M32" s="1"/>
      <c r="N32" s="1"/>
      <c r="O32" s="1"/>
      <c r="P32" s="1"/>
      <c r="Q32" s="1"/>
      <c r="R32" s="1"/>
      <c r="S32" s="1"/>
      <c r="T32" s="1"/>
      <c r="U32" s="1"/>
      <c r="V32" s="1"/>
      <c r="W32" s="1"/>
    </row>
    <row r="33" spans="11:23" ht="13.95" customHeight="1" x14ac:dyDescent="0.25">
      <c r="K33" s="1"/>
    </row>
    <row r="34" spans="11:23" ht="13.95" customHeight="1" x14ac:dyDescent="0.25">
      <c r="K34" s="80"/>
      <c r="L34" s="80"/>
      <c r="M34" s="80"/>
      <c r="N34" s="80"/>
      <c r="O34" s="80"/>
      <c r="P34" s="80"/>
      <c r="Q34" s="80"/>
      <c r="R34" s="80"/>
      <c r="S34" s="80"/>
      <c r="T34" s="80"/>
      <c r="U34" s="80"/>
      <c r="V34" s="80"/>
      <c r="W34" s="80"/>
    </row>
    <row r="35" spans="11:23" ht="13.95" customHeight="1" x14ac:dyDescent="0.25">
      <c r="L35" s="80"/>
      <c r="M35" s="80"/>
      <c r="N35" s="80"/>
      <c r="O35" s="80"/>
      <c r="P35" s="80"/>
      <c r="Q35" s="80"/>
      <c r="R35" s="80"/>
      <c r="S35" s="80"/>
      <c r="T35" s="80"/>
      <c r="U35" s="80"/>
      <c r="V35" s="80"/>
      <c r="W35" s="80"/>
    </row>
  </sheetData>
  <mergeCells count="8">
    <mergeCell ref="B4:X4"/>
    <mergeCell ref="B18:B20"/>
    <mergeCell ref="B21:B23"/>
    <mergeCell ref="B5:C5"/>
    <mergeCell ref="B6:B8"/>
    <mergeCell ref="B9:B11"/>
    <mergeCell ref="B12:B14"/>
    <mergeCell ref="B15:B17"/>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36"/>
  <sheetViews>
    <sheetView workbookViewId="0"/>
  </sheetViews>
  <sheetFormatPr defaultColWidth="9.109375" defaultRowHeight="13.2" x14ac:dyDescent="0.25"/>
  <cols>
    <col min="1" max="1" width="9.109375" style="1"/>
    <col min="2" max="2" width="28.5546875" style="1" customWidth="1"/>
    <col min="3" max="7" width="25.6640625" style="1" customWidth="1"/>
    <col min="8" max="9" width="28" style="1" bestFit="1" customWidth="1"/>
    <col min="10" max="10" width="23.88671875" style="1" bestFit="1" customWidth="1"/>
    <col min="11" max="11" width="22.109375" style="1" bestFit="1" customWidth="1"/>
    <col min="12" max="16384" width="9.109375" style="1"/>
  </cols>
  <sheetData>
    <row r="2" spans="2:7" ht="13.8" x14ac:dyDescent="0.25">
      <c r="B2" s="105" t="s">
        <v>93</v>
      </c>
    </row>
    <row r="4" spans="2:7" ht="13.95" customHeight="1" x14ac:dyDescent="0.25">
      <c r="B4" s="51"/>
      <c r="C4" s="52" t="s">
        <v>3</v>
      </c>
      <c r="D4" s="52" t="s">
        <v>67</v>
      </c>
      <c r="E4" s="52" t="s">
        <v>8</v>
      </c>
      <c r="F4" s="52" t="s">
        <v>9</v>
      </c>
      <c r="G4" s="52" t="s">
        <v>62</v>
      </c>
    </row>
    <row r="5" spans="2:7" ht="13.95" customHeight="1" x14ac:dyDescent="0.25">
      <c r="B5" s="53">
        <v>37711</v>
      </c>
      <c r="C5" s="54">
        <v>75.60528217035548</v>
      </c>
      <c r="D5" s="76">
        <v>36.75</v>
      </c>
      <c r="E5" s="54">
        <v>28.005874777897517</v>
      </c>
      <c r="F5" s="54">
        <v>28.103923591147542</v>
      </c>
      <c r="G5" s="54">
        <v>24.638234757734089</v>
      </c>
    </row>
    <row r="6" spans="2:7" ht="13.95" customHeight="1" x14ac:dyDescent="0.25">
      <c r="B6" s="53">
        <v>38077</v>
      </c>
      <c r="C6" s="54">
        <v>60.111982576773052</v>
      </c>
      <c r="D6" s="76">
        <v>27.18</v>
      </c>
      <c r="E6" s="54">
        <v>24.91099690371891</v>
      </c>
      <c r="F6" s="54">
        <v>23.163284735023005</v>
      </c>
      <c r="G6" s="54">
        <v>34.123751692555636</v>
      </c>
    </row>
    <row r="7" spans="2:7" ht="13.95" customHeight="1" x14ac:dyDescent="0.25">
      <c r="B7" s="53">
        <v>38442</v>
      </c>
      <c r="C7" s="54">
        <v>133.89593114930278</v>
      </c>
      <c r="D7" s="76">
        <v>36.18</v>
      </c>
      <c r="E7" s="54">
        <v>23.079171262367506</v>
      </c>
      <c r="F7" s="54">
        <v>30.443194388426669</v>
      </c>
      <c r="G7" s="54">
        <v>28.420119926095506</v>
      </c>
    </row>
    <row r="8" spans="2:7" ht="13.95" customHeight="1" x14ac:dyDescent="0.25">
      <c r="B8" s="53">
        <v>38807</v>
      </c>
      <c r="C8" s="54">
        <v>75.034404430366735</v>
      </c>
      <c r="D8" s="76">
        <v>35.61</v>
      </c>
      <c r="E8" s="54">
        <v>31.708799069367661</v>
      </c>
      <c r="F8" s="54">
        <v>34.420104633962914</v>
      </c>
      <c r="G8" s="54">
        <v>33.15648328015687</v>
      </c>
    </row>
    <row r="9" spans="2:7" ht="13.95" customHeight="1" x14ac:dyDescent="0.25">
      <c r="B9" s="53">
        <v>39172</v>
      </c>
      <c r="C9" s="54">
        <v>65.30206658207841</v>
      </c>
      <c r="D9" s="76">
        <v>39.47</v>
      </c>
      <c r="E9" s="54">
        <v>20.473538367798014</v>
      </c>
      <c r="F9" s="54">
        <v>37.124244581427327</v>
      </c>
      <c r="G9" s="54">
        <v>32.442038783159681</v>
      </c>
    </row>
    <row r="10" spans="2:7" ht="13.95" customHeight="1" x14ac:dyDescent="0.25">
      <c r="B10" s="53">
        <v>39538</v>
      </c>
      <c r="C10" s="54">
        <v>115.65324015115537</v>
      </c>
      <c r="D10" s="76">
        <v>38.94</v>
      </c>
      <c r="E10" s="54">
        <v>36.681830291417072</v>
      </c>
      <c r="F10" s="54">
        <v>33.015502782486109</v>
      </c>
      <c r="G10" s="54">
        <v>31.332473000093557</v>
      </c>
    </row>
    <row r="11" spans="2:7" ht="13.95" customHeight="1" x14ac:dyDescent="0.25">
      <c r="B11" s="53">
        <v>39903</v>
      </c>
      <c r="C11" s="54">
        <v>87.17788263443704</v>
      </c>
      <c r="D11" s="76">
        <v>42.14</v>
      </c>
      <c r="E11" s="54">
        <v>26.986158516402266</v>
      </c>
      <c r="F11" s="54">
        <v>38.205302273930336</v>
      </c>
      <c r="G11" s="54">
        <v>39.973362801604104</v>
      </c>
    </row>
    <row r="12" spans="2:7" ht="13.95" customHeight="1" x14ac:dyDescent="0.25">
      <c r="B12" s="53">
        <v>40268</v>
      </c>
      <c r="C12" s="54">
        <v>94.943362106995238</v>
      </c>
      <c r="D12" s="76">
        <v>14.18</v>
      </c>
      <c r="E12" s="54">
        <v>64.026619668881281</v>
      </c>
      <c r="F12" s="54">
        <v>69.382659294415461</v>
      </c>
      <c r="G12" s="54">
        <v>38.729049910150145</v>
      </c>
    </row>
    <row r="13" spans="2:7" ht="13.95" customHeight="1" x14ac:dyDescent="0.25">
      <c r="B13" s="53">
        <v>40633</v>
      </c>
      <c r="C13" s="54">
        <v>65.038719141948064</v>
      </c>
      <c r="D13" s="76">
        <v>64.91</v>
      </c>
      <c r="E13" s="54">
        <v>42.903086106737398</v>
      </c>
      <c r="F13" s="54">
        <v>37.380232381444031</v>
      </c>
      <c r="G13" s="54">
        <v>35.785444744958006</v>
      </c>
    </row>
    <row r="14" spans="2:7" ht="13.95" customHeight="1" x14ac:dyDescent="0.25">
      <c r="B14" s="53">
        <v>40999</v>
      </c>
      <c r="C14" s="54">
        <v>94.077608442145618</v>
      </c>
      <c r="D14" s="54">
        <v>44.3</v>
      </c>
      <c r="E14" s="54">
        <v>20.840749023292073</v>
      </c>
      <c r="F14" s="54">
        <v>38.75839463401531</v>
      </c>
      <c r="G14" s="54">
        <v>35.760109059889949</v>
      </c>
    </row>
    <row r="15" spans="2:7" ht="13.95" customHeight="1" x14ac:dyDescent="0.25">
      <c r="B15" s="53">
        <v>41364</v>
      </c>
      <c r="C15" s="54">
        <v>194.44086889291091</v>
      </c>
      <c r="D15" s="54">
        <v>33.9</v>
      </c>
      <c r="E15" s="54">
        <v>26.915362002102245</v>
      </c>
      <c r="F15" s="54">
        <v>33.021927842643834</v>
      </c>
      <c r="G15" s="54">
        <v>29.07507442729429</v>
      </c>
    </row>
    <row r="16" spans="2:7" ht="13.95" customHeight="1" x14ac:dyDescent="0.25">
      <c r="B16" s="53">
        <v>41729</v>
      </c>
      <c r="C16" s="54">
        <v>91.702072647681234</v>
      </c>
      <c r="D16" s="54">
        <v>39.4</v>
      </c>
      <c r="E16" s="54">
        <v>34.648583547354455</v>
      </c>
      <c r="F16" s="54">
        <v>45.233515303087081</v>
      </c>
      <c r="G16" s="54">
        <v>29.878640282398909</v>
      </c>
    </row>
    <row r="17" spans="2:7" ht="13.95" customHeight="1" x14ac:dyDescent="0.25">
      <c r="B17" s="53">
        <v>42094</v>
      </c>
      <c r="C17" s="54">
        <v>81.460879658452171</v>
      </c>
      <c r="D17" s="54">
        <v>33</v>
      </c>
      <c r="E17" s="54">
        <v>37.269588491985367</v>
      </c>
      <c r="F17" s="54">
        <v>36.19415073361624</v>
      </c>
      <c r="G17" s="54">
        <v>40.312480783902153</v>
      </c>
    </row>
    <row r="18" spans="2:7" ht="13.95" customHeight="1" x14ac:dyDescent="0.25">
      <c r="B18" s="53">
        <v>42460</v>
      </c>
      <c r="C18" s="54">
        <v>66.999722322178116</v>
      </c>
      <c r="D18" s="54">
        <v>36.4</v>
      </c>
      <c r="E18" s="54">
        <v>32.399299474605954</v>
      </c>
      <c r="F18" s="54">
        <v>33.819559580071513</v>
      </c>
      <c r="G18" s="54">
        <v>30.076646938973514</v>
      </c>
    </row>
    <row r="19" spans="2:7" ht="13.95" customHeight="1" x14ac:dyDescent="0.25">
      <c r="B19" s="53">
        <v>42825</v>
      </c>
      <c r="C19" s="54">
        <v>78.758424269667159</v>
      </c>
      <c r="D19" s="54">
        <v>29.1</v>
      </c>
      <c r="E19" s="54">
        <v>44.207568889088783</v>
      </c>
      <c r="F19" s="54">
        <v>55.070824392277189</v>
      </c>
      <c r="G19" s="54">
        <v>32.218090775936439</v>
      </c>
    </row>
    <row r="20" spans="2:7" ht="13.95" customHeight="1" x14ac:dyDescent="0.25">
      <c r="B20" s="53">
        <v>43190</v>
      </c>
      <c r="C20" s="54">
        <v>74.271121515216009</v>
      </c>
      <c r="D20" s="54">
        <v>30.1</v>
      </c>
      <c r="E20" s="54">
        <v>37.407407407407405</v>
      </c>
      <c r="F20" s="54">
        <v>33.29</v>
      </c>
      <c r="G20" s="54">
        <v>45.092388540430591</v>
      </c>
    </row>
    <row r="21" spans="2:7" ht="13.95" customHeight="1" x14ac:dyDescent="0.25">
      <c r="B21" s="53">
        <v>43555</v>
      </c>
      <c r="C21" s="54">
        <v>90.801250582370287</v>
      </c>
      <c r="D21" s="54">
        <v>37.9</v>
      </c>
      <c r="E21" s="54">
        <v>33.990391794643031</v>
      </c>
      <c r="F21" s="54">
        <v>30.26</v>
      </c>
      <c r="G21" s="54">
        <v>42.494606224595614</v>
      </c>
    </row>
    <row r="22" spans="2:7" ht="13.95" customHeight="1" x14ac:dyDescent="0.25">
      <c r="B22" s="53">
        <v>43921</v>
      </c>
      <c r="C22" s="54">
        <v>55.591592121155259</v>
      </c>
      <c r="D22" s="54">
        <v>21.6</v>
      </c>
      <c r="E22" s="54">
        <v>28.79</v>
      </c>
      <c r="F22" s="54">
        <v>53.036503519397613</v>
      </c>
      <c r="G22" s="54">
        <v>31.929349699545245</v>
      </c>
    </row>
    <row r="23" spans="2:7" ht="13.95" customHeight="1" x14ac:dyDescent="0.25">
      <c r="B23" s="53">
        <v>44286</v>
      </c>
      <c r="C23" s="54">
        <v>69.778008568090343</v>
      </c>
      <c r="D23" s="54">
        <v>23.6</v>
      </c>
      <c r="E23" s="54">
        <v>26.187160776642873</v>
      </c>
      <c r="F23" s="54">
        <v>33.356115489014641</v>
      </c>
      <c r="G23" s="54">
        <v>37.252291894896175</v>
      </c>
    </row>
    <row r="24" spans="2:7" ht="13.95" customHeight="1" x14ac:dyDescent="0.25">
      <c r="B24" s="53">
        <v>44651</v>
      </c>
      <c r="C24" s="54">
        <v>123.33267313082348</v>
      </c>
      <c r="D24" s="107"/>
      <c r="E24" s="54">
        <v>30.804597701149429</v>
      </c>
      <c r="F24" s="54">
        <v>29.349954518772769</v>
      </c>
      <c r="G24" s="54">
        <v>30.56129476584022</v>
      </c>
    </row>
    <row r="25" spans="2:7" ht="13.95" customHeight="1" x14ac:dyDescent="0.25">
      <c r="B25" s="55" t="s">
        <v>84</v>
      </c>
      <c r="C25" s="56">
        <v>78.285572251141303</v>
      </c>
      <c r="D25" s="79"/>
      <c r="E25" s="56">
        <v>29.883039257375131</v>
      </c>
      <c r="F25" s="56">
        <v>36.741113362920089</v>
      </c>
      <c r="G25" s="56">
        <v>33.749700893791939</v>
      </c>
    </row>
    <row r="26" spans="2:7" ht="13.95" customHeight="1" x14ac:dyDescent="0.25"/>
    <row r="27" spans="2:7" ht="13.95" customHeight="1" x14ac:dyDescent="0.25">
      <c r="C27"/>
      <c r="D27"/>
      <c r="E27"/>
      <c r="F27"/>
      <c r="G27"/>
    </row>
    <row r="28" spans="2:7" ht="13.95" customHeight="1" x14ac:dyDescent="0.25">
      <c r="E28" s="78"/>
    </row>
    <row r="29" spans="2:7" ht="13.95" customHeight="1" x14ac:dyDescent="0.25"/>
    <row r="30" spans="2:7" ht="13.95" customHeight="1" x14ac:dyDescent="0.25"/>
    <row r="31" spans="2:7" ht="13.95" customHeight="1" x14ac:dyDescent="0.25"/>
    <row r="32" spans="2:7" ht="13.95" customHeight="1" x14ac:dyDescent="0.25"/>
    <row r="33" ht="13.95" customHeight="1" x14ac:dyDescent="0.25"/>
    <row r="34" ht="13.95" customHeight="1" x14ac:dyDescent="0.25"/>
    <row r="35" ht="13.95" customHeight="1" x14ac:dyDescent="0.25"/>
    <row r="36" ht="13.95" customHeight="1" x14ac:dyDescent="0.25"/>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111"/>
  <sheetViews>
    <sheetView workbookViewId="0"/>
  </sheetViews>
  <sheetFormatPr defaultColWidth="9.109375" defaultRowHeight="13.2" x14ac:dyDescent="0.25"/>
  <cols>
    <col min="1" max="1" width="9.109375" style="1"/>
    <col min="2" max="2" width="28.5546875" style="1" customWidth="1"/>
    <col min="3" max="7" width="16" style="1" customWidth="1"/>
    <col min="8" max="8" width="9.109375" style="1"/>
    <col min="9" max="9" width="15.88671875" style="1" customWidth="1"/>
    <col min="10" max="16" width="9.109375" style="1"/>
    <col min="17" max="17" width="12.44140625" style="1" customWidth="1"/>
    <col min="18" max="16384" width="9.109375" style="1"/>
  </cols>
  <sheetData>
    <row r="2" spans="2:9" ht="13.8" x14ac:dyDescent="0.25">
      <c r="B2" s="103" t="s">
        <v>92</v>
      </c>
    </row>
    <row r="4" spans="2:9" ht="13.95" customHeight="1" x14ac:dyDescent="0.25">
      <c r="D4" s="57" t="s">
        <v>63</v>
      </c>
      <c r="E4" s="57" t="s">
        <v>64</v>
      </c>
      <c r="F4" s="57" t="s">
        <v>65</v>
      </c>
      <c r="G4" s="58" t="s">
        <v>66</v>
      </c>
      <c r="I4"/>
    </row>
    <row r="5" spans="2:9" ht="13.95" customHeight="1" x14ac:dyDescent="0.25">
      <c r="B5" s="144" t="s">
        <v>34</v>
      </c>
      <c r="C5" s="59" t="s">
        <v>19</v>
      </c>
      <c r="D5" s="60">
        <v>0</v>
      </c>
      <c r="E5" s="60">
        <v>5.3763440860215055E-2</v>
      </c>
      <c r="F5" s="60">
        <v>0.94623655913978499</v>
      </c>
      <c r="G5" s="61">
        <v>358</v>
      </c>
      <c r="I5"/>
    </row>
    <row r="6" spans="2:9" ht="13.95" customHeight="1" x14ac:dyDescent="0.25">
      <c r="B6" s="145"/>
      <c r="C6" s="59" t="s">
        <v>20</v>
      </c>
      <c r="D6" s="60">
        <v>0</v>
      </c>
      <c r="E6" s="60">
        <v>0.35502958579881655</v>
      </c>
      <c r="F6" s="60">
        <v>0.6449704142011834</v>
      </c>
      <c r="G6" s="61">
        <v>548</v>
      </c>
      <c r="I6"/>
    </row>
    <row r="7" spans="2:9" ht="13.95" customHeight="1" x14ac:dyDescent="0.25">
      <c r="B7" s="145"/>
      <c r="C7" s="59" t="s">
        <v>21</v>
      </c>
      <c r="D7" s="60">
        <v>4.6052631578947366E-2</v>
      </c>
      <c r="E7" s="60">
        <v>0</v>
      </c>
      <c r="F7" s="60">
        <v>0.95394736842105265</v>
      </c>
      <c r="G7" s="61">
        <v>683</v>
      </c>
    </row>
    <row r="8" spans="2:9" ht="13.95" customHeight="1" x14ac:dyDescent="0.25">
      <c r="B8" s="145"/>
      <c r="C8" s="59" t="s">
        <v>22</v>
      </c>
      <c r="D8" s="60">
        <v>0</v>
      </c>
      <c r="E8" s="60">
        <v>9.3243243243243248E-2</v>
      </c>
      <c r="F8" s="60">
        <v>0.90675675675675671</v>
      </c>
      <c r="G8" s="61">
        <v>796</v>
      </c>
    </row>
    <row r="9" spans="2:9" ht="13.95" customHeight="1" x14ac:dyDescent="0.25">
      <c r="B9" s="145"/>
      <c r="C9" s="59" t="s">
        <v>23</v>
      </c>
      <c r="D9" s="60">
        <v>6.6433566433566432E-2</v>
      </c>
      <c r="E9" s="60">
        <v>9.4405594405594401E-2</v>
      </c>
      <c r="F9" s="60">
        <v>0.83916083916083917</v>
      </c>
      <c r="G9" s="61">
        <v>683</v>
      </c>
    </row>
    <row r="10" spans="2:9" ht="13.95" customHeight="1" x14ac:dyDescent="0.25">
      <c r="B10" s="145"/>
      <c r="C10" s="59" t="s">
        <v>24</v>
      </c>
      <c r="D10" s="60">
        <v>0</v>
      </c>
      <c r="E10" s="60">
        <v>6.9337442218798145E-2</v>
      </c>
      <c r="F10" s="60">
        <v>0.93066255778120188</v>
      </c>
      <c r="G10" s="61">
        <v>574</v>
      </c>
    </row>
    <row r="11" spans="2:9" ht="13.95" customHeight="1" x14ac:dyDescent="0.25">
      <c r="B11" s="145"/>
      <c r="C11" s="59" t="s">
        <v>25</v>
      </c>
      <c r="D11" s="60">
        <v>3.0042918454935622E-2</v>
      </c>
      <c r="E11" s="60">
        <v>4.5064377682403435E-2</v>
      </c>
      <c r="F11" s="60">
        <v>0.92489270386266098</v>
      </c>
      <c r="G11" s="61">
        <v>681</v>
      </c>
    </row>
    <row r="12" spans="2:9" ht="13.95" customHeight="1" x14ac:dyDescent="0.25">
      <c r="B12" s="145"/>
      <c r="C12" s="59" t="s">
        <v>26</v>
      </c>
      <c r="D12" s="60">
        <v>0</v>
      </c>
      <c r="E12" s="60">
        <v>0.08</v>
      </c>
      <c r="F12" s="60">
        <v>0.92</v>
      </c>
      <c r="G12" s="61">
        <v>414</v>
      </c>
    </row>
    <row r="13" spans="2:9" ht="13.95" customHeight="1" x14ac:dyDescent="0.25">
      <c r="B13" s="145"/>
      <c r="C13" s="59" t="s">
        <v>27</v>
      </c>
      <c r="D13" s="60">
        <v>7.7319587628865982E-2</v>
      </c>
      <c r="E13" s="60">
        <v>8.247422680412371E-2</v>
      </c>
      <c r="F13" s="60">
        <v>0.84020618556701032</v>
      </c>
      <c r="G13" s="61">
        <v>440</v>
      </c>
    </row>
    <row r="14" spans="2:9" ht="13.95" customHeight="1" x14ac:dyDescent="0.25">
      <c r="B14" s="145"/>
      <c r="C14" s="59" t="s">
        <v>28</v>
      </c>
      <c r="D14" s="60">
        <v>0</v>
      </c>
      <c r="E14" s="60">
        <v>8.4805653710247356E-2</v>
      </c>
      <c r="F14" s="60">
        <v>0.9151943462897526</v>
      </c>
      <c r="G14" s="61">
        <v>283</v>
      </c>
    </row>
    <row r="15" spans="2:9" ht="13.95" customHeight="1" x14ac:dyDescent="0.25">
      <c r="B15" s="145"/>
      <c r="C15" s="59" t="s">
        <v>29</v>
      </c>
      <c r="D15" s="60">
        <v>0</v>
      </c>
      <c r="E15" s="60">
        <v>0</v>
      </c>
      <c r="F15" s="60">
        <v>1</v>
      </c>
      <c r="G15" s="61">
        <v>119</v>
      </c>
    </row>
    <row r="16" spans="2:9" ht="13.95" customHeight="1" x14ac:dyDescent="0.25">
      <c r="B16" s="145"/>
      <c r="C16" s="59" t="s">
        <v>30</v>
      </c>
      <c r="D16" s="60">
        <v>4.0632054176072234E-2</v>
      </c>
      <c r="E16" s="60">
        <v>0.11963882618510158</v>
      </c>
      <c r="F16" s="60">
        <v>0.83972911963882624</v>
      </c>
      <c r="G16" s="61">
        <v>443</v>
      </c>
    </row>
    <row r="17" spans="2:8" ht="13.95" customHeight="1" x14ac:dyDescent="0.25">
      <c r="B17" s="145"/>
      <c r="C17" s="59" t="s">
        <v>31</v>
      </c>
      <c r="D17" s="60">
        <v>0</v>
      </c>
      <c r="E17" s="60">
        <v>0.19591836734693877</v>
      </c>
      <c r="F17" s="60">
        <v>0.80408163265306121</v>
      </c>
      <c r="G17" s="61">
        <v>735</v>
      </c>
    </row>
    <row r="18" spans="2:8" ht="13.95" customHeight="1" x14ac:dyDescent="0.25">
      <c r="B18" s="145"/>
      <c r="C18" s="59" t="s">
        <v>32</v>
      </c>
      <c r="D18" s="60">
        <v>1.043338683788122E-2</v>
      </c>
      <c r="E18" s="60">
        <v>0.3186195826645265</v>
      </c>
      <c r="F18" s="60">
        <v>0.6709470304975923</v>
      </c>
      <c r="G18" s="61">
        <v>1246</v>
      </c>
    </row>
    <row r="19" spans="2:8" ht="13.95" customHeight="1" x14ac:dyDescent="0.25">
      <c r="B19" s="145"/>
      <c r="C19" s="59" t="s">
        <v>33</v>
      </c>
      <c r="D19" s="60">
        <v>0</v>
      </c>
      <c r="E19" s="60">
        <v>1.3531799729364006E-2</v>
      </c>
      <c r="F19" s="60">
        <v>0.98646820027063598</v>
      </c>
      <c r="G19" s="61">
        <v>739</v>
      </c>
    </row>
    <row r="20" spans="2:8" ht="13.95" customHeight="1" x14ac:dyDescent="0.25">
      <c r="B20" s="145"/>
      <c r="C20" s="59" t="s">
        <v>46</v>
      </c>
      <c r="D20" s="60">
        <v>0</v>
      </c>
      <c r="E20" s="60">
        <v>0.3419293218720153</v>
      </c>
      <c r="F20" s="60">
        <v>0.6580706781279847</v>
      </c>
      <c r="G20" s="81">
        <v>1047</v>
      </c>
    </row>
    <row r="21" spans="2:8" ht="13.95" customHeight="1" x14ac:dyDescent="0.25">
      <c r="B21" s="145"/>
      <c r="C21" s="59" t="s">
        <v>78</v>
      </c>
      <c r="D21" s="60">
        <v>0</v>
      </c>
      <c r="E21" s="60">
        <v>3.9634146341463415E-2</v>
      </c>
      <c r="F21" s="60">
        <v>0.96036585365853655</v>
      </c>
      <c r="G21" s="81">
        <v>656</v>
      </c>
    </row>
    <row r="22" spans="2:8" ht="13.95" customHeight="1" x14ac:dyDescent="0.25">
      <c r="B22" s="145"/>
      <c r="C22" s="59" t="s">
        <v>79</v>
      </c>
      <c r="D22" s="60">
        <v>0</v>
      </c>
      <c r="E22" s="60">
        <v>0.26112185686653772</v>
      </c>
      <c r="F22" s="60">
        <v>0.73887814313346223</v>
      </c>
      <c r="G22" s="61">
        <v>1034</v>
      </c>
    </row>
    <row r="23" spans="2:8" ht="13.95" customHeight="1" x14ac:dyDescent="0.25">
      <c r="B23" s="145"/>
      <c r="C23" s="59" t="s">
        <v>80</v>
      </c>
      <c r="D23" s="60">
        <v>0</v>
      </c>
      <c r="E23" s="60">
        <v>6.9767441860465115E-2</v>
      </c>
      <c r="F23" s="60">
        <v>0.93023255813953487</v>
      </c>
      <c r="G23" s="81">
        <v>430</v>
      </c>
    </row>
    <row r="24" spans="2:8" ht="13.95" customHeight="1" x14ac:dyDescent="0.25">
      <c r="B24" s="145"/>
      <c r="C24" s="62" t="s">
        <v>85</v>
      </c>
      <c r="D24" s="63">
        <v>0</v>
      </c>
      <c r="E24" s="63">
        <v>1.2362637362637362E-2</v>
      </c>
      <c r="F24" s="63">
        <v>0.98763736263736268</v>
      </c>
      <c r="G24" s="64">
        <v>728</v>
      </c>
      <c r="H24" s="176"/>
    </row>
    <row r="25" spans="2:8" ht="13.95" customHeight="1" x14ac:dyDescent="0.25">
      <c r="B25" s="146"/>
      <c r="C25" s="82" t="s">
        <v>84</v>
      </c>
      <c r="D25" s="83">
        <v>8.6527726088574623E-3</v>
      </c>
      <c r="E25" s="83">
        <v>0.15249348716040192</v>
      </c>
      <c r="F25" s="83">
        <v>0.83885374023074055</v>
      </c>
      <c r="G25" s="84">
        <v>10748</v>
      </c>
      <c r="H25" s="176"/>
    </row>
    <row r="26" spans="2:8" ht="13.95" customHeight="1" x14ac:dyDescent="0.25">
      <c r="B26" s="144" t="s">
        <v>12</v>
      </c>
      <c r="C26" s="59" t="s">
        <v>19</v>
      </c>
      <c r="D26" s="60">
        <v>0.10199999999999999</v>
      </c>
      <c r="E26" s="60">
        <v>0.63</v>
      </c>
      <c r="F26" s="60">
        <v>0.26900000000000002</v>
      </c>
      <c r="G26" s="61">
        <v>612</v>
      </c>
    </row>
    <row r="27" spans="2:8" ht="13.95" customHeight="1" x14ac:dyDescent="0.25">
      <c r="B27" s="145"/>
      <c r="C27" s="59" t="s">
        <v>20</v>
      </c>
      <c r="D27" s="60">
        <v>0.502</v>
      </c>
      <c r="E27" s="60">
        <v>0.498</v>
      </c>
      <c r="F27" s="60">
        <v>0</v>
      </c>
      <c r="G27" s="61">
        <v>635</v>
      </c>
    </row>
    <row r="28" spans="2:8" ht="13.95" customHeight="1" x14ac:dyDescent="0.25">
      <c r="B28" s="145"/>
      <c r="C28" s="59" t="s">
        <v>21</v>
      </c>
      <c r="D28" s="60">
        <v>0.28599999999999998</v>
      </c>
      <c r="E28" s="60">
        <v>0.30599999999999999</v>
      </c>
      <c r="F28" s="60">
        <v>0.40799999999999997</v>
      </c>
      <c r="G28" s="61">
        <v>440</v>
      </c>
    </row>
    <row r="29" spans="2:8" ht="13.95" customHeight="1" x14ac:dyDescent="0.25">
      <c r="B29" s="145"/>
      <c r="C29" s="59" t="s">
        <v>22</v>
      </c>
      <c r="D29" s="60">
        <v>0.04</v>
      </c>
      <c r="E29" s="60">
        <v>0.74399999999999999</v>
      </c>
      <c r="F29" s="60">
        <v>0.216</v>
      </c>
      <c r="G29" s="61">
        <v>844</v>
      </c>
    </row>
    <row r="30" spans="2:8" ht="13.95" customHeight="1" x14ac:dyDescent="0.25">
      <c r="B30" s="145"/>
      <c r="C30" s="59" t="s">
        <v>23</v>
      </c>
      <c r="D30" s="60">
        <v>0.13800000000000001</v>
      </c>
      <c r="E30" s="60">
        <v>0.86199999999999999</v>
      </c>
      <c r="F30" s="60">
        <v>0</v>
      </c>
      <c r="G30" s="61">
        <v>730</v>
      </c>
    </row>
    <row r="31" spans="2:8" ht="13.95" customHeight="1" x14ac:dyDescent="0.25">
      <c r="B31" s="145"/>
      <c r="C31" s="59" t="s">
        <v>24</v>
      </c>
      <c r="D31" s="60">
        <v>1.6E-2</v>
      </c>
      <c r="E31" s="60">
        <v>0.88100000000000001</v>
      </c>
      <c r="F31" s="60">
        <v>0.104</v>
      </c>
      <c r="G31" s="61">
        <v>827</v>
      </c>
    </row>
    <row r="32" spans="2:8" ht="13.95" customHeight="1" x14ac:dyDescent="0.25">
      <c r="B32" s="145"/>
      <c r="C32" s="59" t="s">
        <v>25</v>
      </c>
      <c r="D32" s="60">
        <v>5.1999999999999998E-2</v>
      </c>
      <c r="E32" s="60">
        <v>0.85799999999999998</v>
      </c>
      <c r="F32" s="60">
        <v>9.0999999999999998E-2</v>
      </c>
      <c r="G32" s="61">
        <v>494</v>
      </c>
    </row>
    <row r="33" spans="2:10" ht="13.95" customHeight="1" x14ac:dyDescent="0.25">
      <c r="B33" s="145"/>
      <c r="C33" s="59" t="s">
        <v>26</v>
      </c>
      <c r="D33" s="60">
        <v>0.59899999999999998</v>
      </c>
      <c r="E33" s="60">
        <v>0.40100000000000002</v>
      </c>
      <c r="F33" s="60">
        <v>0</v>
      </c>
      <c r="G33" s="61">
        <v>251</v>
      </c>
    </row>
    <row r="34" spans="2:10" ht="13.95" customHeight="1" x14ac:dyDescent="0.25">
      <c r="B34" s="145"/>
      <c r="C34" s="59" t="s">
        <v>27</v>
      </c>
      <c r="D34" s="60">
        <v>0</v>
      </c>
      <c r="E34" s="60">
        <v>0</v>
      </c>
      <c r="F34" s="60">
        <v>1</v>
      </c>
      <c r="G34" s="61">
        <v>394</v>
      </c>
    </row>
    <row r="35" spans="2:10" ht="13.95" customHeight="1" x14ac:dyDescent="0.25">
      <c r="B35" s="145"/>
      <c r="C35" s="59" t="s">
        <v>28</v>
      </c>
      <c r="D35" s="60">
        <v>8.3000000000000004E-2</v>
      </c>
      <c r="E35" s="60">
        <v>0.49199999999999999</v>
      </c>
      <c r="F35" s="60">
        <v>0.42599999999999999</v>
      </c>
      <c r="G35" s="61">
        <v>394</v>
      </c>
    </row>
    <row r="36" spans="2:10" ht="13.95" customHeight="1" x14ac:dyDescent="0.25">
      <c r="B36" s="145"/>
      <c r="C36" s="59" t="s">
        <v>29</v>
      </c>
      <c r="D36" s="60">
        <v>0.14000000000000001</v>
      </c>
      <c r="E36" s="60">
        <v>0.76700000000000002</v>
      </c>
      <c r="F36" s="60">
        <v>9.2999999999999999E-2</v>
      </c>
      <c r="G36" s="61">
        <v>307</v>
      </c>
    </row>
    <row r="37" spans="2:10" x14ac:dyDescent="0.25">
      <c r="B37" s="145"/>
      <c r="C37" s="59" t="s">
        <v>30</v>
      </c>
      <c r="D37" s="60">
        <v>0.14499999999999999</v>
      </c>
      <c r="E37" s="60">
        <v>0.47499999999999998</v>
      </c>
      <c r="F37" s="60">
        <v>0.38</v>
      </c>
      <c r="G37" s="61">
        <v>208</v>
      </c>
    </row>
    <row r="38" spans="2:10" x14ac:dyDescent="0.25">
      <c r="B38" s="145"/>
      <c r="C38" s="59" t="s">
        <v>31</v>
      </c>
      <c r="D38" s="60">
        <v>8.5999999999999993E-2</v>
      </c>
      <c r="E38" s="60">
        <v>0.91400000000000003</v>
      </c>
      <c r="F38" s="60">
        <v>0</v>
      </c>
      <c r="G38" s="61">
        <v>181</v>
      </c>
    </row>
    <row r="39" spans="2:10" x14ac:dyDescent="0.25">
      <c r="B39" s="145"/>
      <c r="C39" s="59" t="s">
        <v>32</v>
      </c>
      <c r="D39" s="60">
        <v>0</v>
      </c>
      <c r="E39" s="60">
        <v>1</v>
      </c>
      <c r="F39" s="60">
        <v>0</v>
      </c>
      <c r="G39" s="61">
        <v>203</v>
      </c>
    </row>
    <row r="40" spans="2:10" x14ac:dyDescent="0.25">
      <c r="B40" s="145"/>
      <c r="C40" s="59" t="s">
        <v>33</v>
      </c>
      <c r="D40" s="60">
        <v>0.29399999999999998</v>
      </c>
      <c r="E40" s="60">
        <v>0.70599999999999996</v>
      </c>
      <c r="F40" s="60">
        <v>0</v>
      </c>
      <c r="G40" s="61">
        <v>246</v>
      </c>
    </row>
    <row r="41" spans="2:10" x14ac:dyDescent="0.25">
      <c r="B41" s="145"/>
      <c r="C41" s="59" t="s">
        <v>46</v>
      </c>
      <c r="D41" s="147" t="s">
        <v>81</v>
      </c>
      <c r="E41" s="148"/>
      <c r="F41" s="148"/>
      <c r="G41" s="149"/>
    </row>
    <row r="42" spans="2:10" x14ac:dyDescent="0.25">
      <c r="B42" s="145"/>
      <c r="C42" s="59" t="s">
        <v>78</v>
      </c>
      <c r="D42" s="150"/>
      <c r="E42" s="151"/>
      <c r="F42" s="151"/>
      <c r="G42" s="152"/>
    </row>
    <row r="43" spans="2:10" x14ac:dyDescent="0.25">
      <c r="B43" s="145"/>
      <c r="C43" s="59" t="s">
        <v>79</v>
      </c>
      <c r="D43" s="150"/>
      <c r="E43" s="151"/>
      <c r="F43" s="151"/>
      <c r="G43" s="152"/>
    </row>
    <row r="44" spans="2:10" x14ac:dyDescent="0.25">
      <c r="B44" s="145"/>
      <c r="C44" s="59" t="s">
        <v>80</v>
      </c>
      <c r="D44" s="150"/>
      <c r="E44" s="151"/>
      <c r="F44" s="151"/>
      <c r="G44" s="152"/>
    </row>
    <row r="45" spans="2:10" x14ac:dyDescent="0.25">
      <c r="B45" s="145"/>
      <c r="C45" s="59" t="s">
        <v>85</v>
      </c>
      <c r="D45" s="150"/>
      <c r="E45" s="151"/>
      <c r="F45" s="151"/>
      <c r="G45" s="152"/>
      <c r="I45"/>
      <c r="J45"/>
    </row>
    <row r="46" spans="2:10" x14ac:dyDescent="0.25">
      <c r="B46" s="146"/>
      <c r="C46" s="82" t="s">
        <v>84</v>
      </c>
      <c r="D46" s="153"/>
      <c r="E46" s="154"/>
      <c r="F46" s="154"/>
      <c r="G46" s="155"/>
      <c r="I46"/>
      <c r="J46"/>
    </row>
    <row r="47" spans="2:10" x14ac:dyDescent="0.25">
      <c r="B47" s="144" t="s">
        <v>39</v>
      </c>
      <c r="C47" s="59" t="s">
        <v>19</v>
      </c>
      <c r="D47" s="60">
        <v>0.55990783410138245</v>
      </c>
      <c r="E47" s="60">
        <v>0.32718894009216593</v>
      </c>
      <c r="F47" s="60">
        <v>0.11290322580645161</v>
      </c>
      <c r="G47" s="61">
        <v>731</v>
      </c>
      <c r="I47"/>
      <c r="J47"/>
    </row>
    <row r="48" spans="2:10" x14ac:dyDescent="0.25">
      <c r="B48" s="145"/>
      <c r="C48" s="59" t="s">
        <v>20</v>
      </c>
      <c r="D48" s="60">
        <v>0.70638297872340428</v>
      </c>
      <c r="E48" s="60">
        <v>0.13829787234042554</v>
      </c>
      <c r="F48" s="60">
        <v>0.15531914893617021</v>
      </c>
      <c r="G48" s="61">
        <v>768</v>
      </c>
      <c r="I48"/>
      <c r="J48"/>
    </row>
    <row r="49" spans="2:10" x14ac:dyDescent="0.25">
      <c r="B49" s="145"/>
      <c r="C49" s="59" t="s">
        <v>21</v>
      </c>
      <c r="D49" s="60">
        <v>0.91392405063291138</v>
      </c>
      <c r="E49" s="60">
        <v>0</v>
      </c>
      <c r="F49" s="60">
        <v>8.6075949367088608E-2</v>
      </c>
      <c r="G49" s="61">
        <v>659</v>
      </c>
      <c r="I49"/>
      <c r="J49"/>
    </row>
    <row r="50" spans="2:10" x14ac:dyDescent="0.25">
      <c r="B50" s="145"/>
      <c r="C50" s="59" t="s">
        <v>22</v>
      </c>
      <c r="D50" s="60">
        <v>0.32551724137931032</v>
      </c>
      <c r="E50" s="60">
        <v>0.47448275862068967</v>
      </c>
      <c r="F50" s="60">
        <v>0.2</v>
      </c>
      <c r="G50" s="61">
        <v>810</v>
      </c>
    </row>
    <row r="51" spans="2:10" x14ac:dyDescent="0.25">
      <c r="B51" s="145"/>
      <c r="C51" s="59" t="s">
        <v>23</v>
      </c>
      <c r="D51" s="60">
        <v>0.27586206896551724</v>
      </c>
      <c r="E51" s="60">
        <v>0.34099616858237547</v>
      </c>
      <c r="F51" s="60">
        <v>0.38314176245210729</v>
      </c>
      <c r="G51" s="61">
        <v>794</v>
      </c>
    </row>
    <row r="52" spans="2:10" x14ac:dyDescent="0.25">
      <c r="B52" s="145"/>
      <c r="C52" s="59" t="s">
        <v>24</v>
      </c>
      <c r="D52" s="60">
        <v>0.23328785811732605</v>
      </c>
      <c r="E52" s="60">
        <v>0.45702592087312416</v>
      </c>
      <c r="F52" s="60">
        <v>0.30968622100954979</v>
      </c>
      <c r="G52" s="61">
        <v>962</v>
      </c>
    </row>
    <row r="53" spans="2:10" x14ac:dyDescent="0.25">
      <c r="B53" s="145"/>
      <c r="C53" s="59" t="s">
        <v>25</v>
      </c>
      <c r="D53" s="60">
        <v>0.53125</v>
      </c>
      <c r="E53" s="60">
        <v>0.24431818181818182</v>
      </c>
      <c r="F53" s="60">
        <v>0.22443181818181818</v>
      </c>
      <c r="G53" s="61">
        <v>351</v>
      </c>
    </row>
    <row r="54" spans="2:10" x14ac:dyDescent="0.25">
      <c r="B54" s="145"/>
      <c r="C54" s="59" t="s">
        <v>26</v>
      </c>
      <c r="D54" s="60">
        <v>0</v>
      </c>
      <c r="E54" s="60">
        <v>0.61654135338345861</v>
      </c>
      <c r="F54" s="60">
        <v>0.38345864661654133</v>
      </c>
      <c r="G54" s="61">
        <v>266</v>
      </c>
    </row>
    <row r="55" spans="2:10" x14ac:dyDescent="0.25">
      <c r="B55" s="145"/>
      <c r="C55" s="59" t="s">
        <v>27</v>
      </c>
      <c r="D55" s="60">
        <v>0.20394736842105263</v>
      </c>
      <c r="E55" s="60">
        <v>0.44078947368421051</v>
      </c>
      <c r="F55" s="60">
        <v>0.35526315789473684</v>
      </c>
      <c r="G55" s="61">
        <v>324</v>
      </c>
    </row>
    <row r="56" spans="2:10" x14ac:dyDescent="0.25">
      <c r="B56" s="145"/>
      <c r="C56" s="59" t="s">
        <v>28</v>
      </c>
      <c r="D56" s="60">
        <v>0.28865979381443296</v>
      </c>
      <c r="E56" s="60">
        <v>0.50515463917525771</v>
      </c>
      <c r="F56" s="60">
        <v>0.20618556701030927</v>
      </c>
      <c r="G56" s="61">
        <v>97</v>
      </c>
    </row>
    <row r="57" spans="2:10" x14ac:dyDescent="0.25">
      <c r="B57" s="145"/>
      <c r="C57" s="59" t="s">
        <v>29</v>
      </c>
      <c r="D57" s="60">
        <v>0.21777777777777776</v>
      </c>
      <c r="E57" s="60">
        <v>0.73777777777777775</v>
      </c>
      <c r="F57" s="60">
        <v>4.4444444444444446E-2</v>
      </c>
      <c r="G57" s="61">
        <v>225</v>
      </c>
    </row>
    <row r="58" spans="2:10" x14ac:dyDescent="0.25">
      <c r="B58" s="145"/>
      <c r="C58" s="59" t="s">
        <v>30</v>
      </c>
      <c r="D58" s="60">
        <v>0.3611111111111111</v>
      </c>
      <c r="E58" s="60">
        <v>0.21759259259259259</v>
      </c>
      <c r="F58" s="60">
        <v>0.42129629629629628</v>
      </c>
      <c r="G58" s="61">
        <v>216</v>
      </c>
    </row>
    <row r="59" spans="2:10" x14ac:dyDescent="0.25">
      <c r="B59" s="145"/>
      <c r="C59" s="59" t="s">
        <v>31</v>
      </c>
      <c r="D59" s="60">
        <v>0.19655172413793104</v>
      </c>
      <c r="E59" s="60">
        <v>0.64827586206896548</v>
      </c>
      <c r="F59" s="60">
        <v>0.15517241379310345</v>
      </c>
      <c r="G59" s="61">
        <v>290</v>
      </c>
    </row>
    <row r="60" spans="2:10" x14ac:dyDescent="0.25">
      <c r="B60" s="145"/>
      <c r="C60" s="59" t="s">
        <v>32</v>
      </c>
      <c r="D60" s="60">
        <v>0.22522522522522523</v>
      </c>
      <c r="E60" s="60">
        <v>0.53153153153153154</v>
      </c>
      <c r="F60" s="60">
        <v>0.24324324324324326</v>
      </c>
      <c r="G60" s="61">
        <v>111</v>
      </c>
    </row>
    <row r="61" spans="2:10" x14ac:dyDescent="0.25">
      <c r="B61" s="145"/>
      <c r="C61" s="59" t="s">
        <v>33</v>
      </c>
      <c r="D61" s="60">
        <v>0</v>
      </c>
      <c r="E61" s="60">
        <v>0.8033707865168539</v>
      </c>
      <c r="F61" s="60">
        <v>0.19662921348314608</v>
      </c>
      <c r="G61" s="61">
        <v>178</v>
      </c>
    </row>
    <row r="62" spans="2:10" x14ac:dyDescent="0.25">
      <c r="B62" s="145"/>
      <c r="C62" s="59" t="s">
        <v>46</v>
      </c>
      <c r="D62" s="60">
        <v>9.9009900990099015E-2</v>
      </c>
      <c r="E62" s="60">
        <v>0.22772277227722773</v>
      </c>
      <c r="F62" s="60">
        <v>0.67326732673267331</v>
      </c>
      <c r="G62" s="81">
        <v>202</v>
      </c>
    </row>
    <row r="63" spans="2:10" x14ac:dyDescent="0.25">
      <c r="B63" s="145"/>
      <c r="C63" s="59" t="s">
        <v>78</v>
      </c>
      <c r="D63" s="60">
        <v>0.10112359550561797</v>
      </c>
      <c r="E63" s="60">
        <v>0.898876404494382</v>
      </c>
      <c r="F63" s="60">
        <v>0</v>
      </c>
      <c r="G63" s="81">
        <v>89</v>
      </c>
    </row>
    <row r="64" spans="2:10" x14ac:dyDescent="0.25">
      <c r="B64" s="145"/>
      <c r="C64" s="59" t="s">
        <v>79</v>
      </c>
      <c r="D64" s="60">
        <v>0.33395522388059701</v>
      </c>
      <c r="E64" s="60">
        <v>0.44962686567164178</v>
      </c>
      <c r="F64" s="60">
        <v>0.21641791044776118</v>
      </c>
      <c r="G64" s="61">
        <v>536</v>
      </c>
    </row>
    <row r="65" spans="2:9" x14ac:dyDescent="0.25">
      <c r="B65" s="145"/>
      <c r="C65" s="59" t="s">
        <v>80</v>
      </c>
      <c r="D65" s="60">
        <v>0.42391304347826086</v>
      </c>
      <c r="E65" s="60">
        <v>0.57608695652173914</v>
      </c>
      <c r="F65" s="60">
        <v>0</v>
      </c>
      <c r="G65" s="81">
        <v>184</v>
      </c>
    </row>
    <row r="66" spans="2:9" x14ac:dyDescent="0.25">
      <c r="B66" s="145"/>
      <c r="C66" s="62" t="s">
        <v>85</v>
      </c>
      <c r="D66" s="63">
        <v>0.45522388059701491</v>
      </c>
      <c r="E66" s="63">
        <v>0.5074626865671642</v>
      </c>
      <c r="F66" s="63">
        <v>3.7313432835820892E-2</v>
      </c>
      <c r="G66" s="64">
        <v>402</v>
      </c>
    </row>
    <row r="67" spans="2:9" x14ac:dyDescent="0.25">
      <c r="B67" s="146"/>
      <c r="C67" s="82" t="s">
        <v>84</v>
      </c>
      <c r="D67" s="83">
        <v>0.37817299919159258</v>
      </c>
      <c r="E67" s="83">
        <v>0.41050929668552949</v>
      </c>
      <c r="F67" s="83">
        <v>0.21131770412287793</v>
      </c>
      <c r="G67" s="84">
        <v>6185</v>
      </c>
    </row>
    <row r="68" spans="2:9" x14ac:dyDescent="0.25">
      <c r="B68" s="144" t="s">
        <v>40</v>
      </c>
      <c r="C68" s="59" t="s">
        <v>19</v>
      </c>
      <c r="D68" s="60">
        <v>0.62253521126760558</v>
      </c>
      <c r="E68" s="60">
        <v>0.30985915492957744</v>
      </c>
      <c r="F68" s="60">
        <v>6.7605633802816895E-2</v>
      </c>
      <c r="G68" s="61">
        <v>593</v>
      </c>
      <c r="I68"/>
    </row>
    <row r="69" spans="2:9" x14ac:dyDescent="0.25">
      <c r="B69" s="145"/>
      <c r="C69" s="59" t="s">
        <v>20</v>
      </c>
      <c r="D69" s="60">
        <v>0.76548672566371678</v>
      </c>
      <c r="E69" s="60">
        <v>0.16371681415929204</v>
      </c>
      <c r="F69" s="60">
        <v>7.0796460176991149E-2</v>
      </c>
      <c r="G69" s="61">
        <v>594</v>
      </c>
    </row>
    <row r="70" spans="2:9" x14ac:dyDescent="0.25">
      <c r="B70" s="145"/>
      <c r="C70" s="59" t="s">
        <v>21</v>
      </c>
      <c r="D70" s="60">
        <v>0.3300970873786408</v>
      </c>
      <c r="E70" s="60">
        <v>0.38106796116504854</v>
      </c>
      <c r="F70" s="60">
        <v>0.28883495145631066</v>
      </c>
      <c r="G70" s="61">
        <v>737</v>
      </c>
    </row>
    <row r="71" spans="2:9" x14ac:dyDescent="0.25">
      <c r="B71" s="145"/>
      <c r="C71" s="59" t="s">
        <v>22</v>
      </c>
      <c r="D71" s="60">
        <v>0.24027777777777778</v>
      </c>
      <c r="E71" s="60">
        <v>0.47222222222222221</v>
      </c>
      <c r="F71" s="60">
        <v>0.28749999999999998</v>
      </c>
      <c r="G71" s="61">
        <v>795</v>
      </c>
    </row>
    <row r="72" spans="2:9" x14ac:dyDescent="0.25">
      <c r="B72" s="145"/>
      <c r="C72" s="59" t="s">
        <v>23</v>
      </c>
      <c r="D72" s="60">
        <v>0.3099510603588907</v>
      </c>
      <c r="E72" s="60">
        <v>0.56606851549755299</v>
      </c>
      <c r="F72" s="60">
        <v>0.12398042414355628</v>
      </c>
      <c r="G72" s="61">
        <v>691</v>
      </c>
    </row>
    <row r="73" spans="2:9" x14ac:dyDescent="0.25">
      <c r="B73" s="145"/>
      <c r="C73" s="59" t="s">
        <v>24</v>
      </c>
      <c r="D73" s="60">
        <v>0.20224719101123595</v>
      </c>
      <c r="E73" s="60">
        <v>0.36179775280898874</v>
      </c>
      <c r="F73" s="60">
        <v>0.43595505617977526</v>
      </c>
      <c r="G73" s="61">
        <v>771</v>
      </c>
    </row>
    <row r="74" spans="2:9" x14ac:dyDescent="0.25">
      <c r="B74" s="145"/>
      <c r="C74" s="59" t="s">
        <v>25</v>
      </c>
      <c r="D74" s="60">
        <v>0.10843373493975904</v>
      </c>
      <c r="E74" s="60">
        <v>0.41164658634538154</v>
      </c>
      <c r="F74" s="60">
        <v>0.47991967871485941</v>
      </c>
      <c r="G74" s="61">
        <v>941</v>
      </c>
    </row>
    <row r="75" spans="2:9" x14ac:dyDescent="0.25">
      <c r="B75" s="145"/>
      <c r="C75" s="59" t="s">
        <v>26</v>
      </c>
      <c r="D75" s="60">
        <v>0</v>
      </c>
      <c r="E75" s="60">
        <v>0.28598130841121494</v>
      </c>
      <c r="F75" s="60">
        <v>0.71401869158878506</v>
      </c>
      <c r="G75" s="61">
        <v>822</v>
      </c>
    </row>
    <row r="76" spans="2:9" x14ac:dyDescent="0.25">
      <c r="B76" s="145"/>
      <c r="C76" s="59" t="s">
        <v>27</v>
      </c>
      <c r="D76" s="60">
        <v>0.14877102199223805</v>
      </c>
      <c r="E76" s="60">
        <v>0.46054333764553684</v>
      </c>
      <c r="F76" s="60">
        <v>0.39068564036222508</v>
      </c>
      <c r="G76" s="61">
        <v>899</v>
      </c>
    </row>
    <row r="77" spans="2:9" x14ac:dyDescent="0.25">
      <c r="B77" s="145"/>
      <c r="C77" s="59" t="s">
        <v>28</v>
      </c>
      <c r="D77" s="60">
        <v>0.12732342007434944</v>
      </c>
      <c r="E77" s="60">
        <v>0.60780669144981414</v>
      </c>
      <c r="F77" s="60">
        <v>0.26486988847583642</v>
      </c>
      <c r="G77" s="61">
        <v>900</v>
      </c>
    </row>
    <row r="78" spans="2:9" x14ac:dyDescent="0.25">
      <c r="B78" s="145"/>
      <c r="C78" s="59" t="s">
        <v>29</v>
      </c>
      <c r="D78" s="60">
        <v>7.441860465116279E-2</v>
      </c>
      <c r="E78" s="60">
        <v>0.92558139534883721</v>
      </c>
      <c r="F78" s="60">
        <v>0</v>
      </c>
      <c r="G78" s="61">
        <v>461</v>
      </c>
    </row>
    <row r="79" spans="2:9" x14ac:dyDescent="0.25">
      <c r="B79" s="145"/>
      <c r="C79" s="59" t="s">
        <v>30</v>
      </c>
      <c r="D79" s="60">
        <v>0</v>
      </c>
      <c r="E79" s="60">
        <v>0.48888888888888887</v>
      </c>
      <c r="F79" s="60">
        <v>0.51111111111111107</v>
      </c>
      <c r="G79" s="61">
        <v>706</v>
      </c>
    </row>
    <row r="80" spans="2:9" x14ac:dyDescent="0.25">
      <c r="B80" s="145"/>
      <c r="C80" s="59" t="s">
        <v>31</v>
      </c>
      <c r="D80" s="60">
        <v>0.20242914979757085</v>
      </c>
      <c r="E80" s="60">
        <v>0.74089068825910931</v>
      </c>
      <c r="F80" s="60">
        <v>5.6680161943319839E-2</v>
      </c>
      <c r="G80" s="61">
        <v>578</v>
      </c>
    </row>
    <row r="81" spans="2:15" x14ac:dyDescent="0.25">
      <c r="B81" s="145"/>
      <c r="C81" s="59" t="s">
        <v>32</v>
      </c>
      <c r="D81" s="60">
        <v>7.720588235294118E-2</v>
      </c>
      <c r="E81" s="60">
        <v>0.87132352941176472</v>
      </c>
      <c r="F81" s="60">
        <v>5.1470588235294115E-2</v>
      </c>
      <c r="G81" s="61">
        <v>563</v>
      </c>
    </row>
    <row r="82" spans="2:15" x14ac:dyDescent="0.25">
      <c r="B82" s="145"/>
      <c r="C82" s="59" t="s">
        <v>33</v>
      </c>
      <c r="D82" s="60">
        <v>6.5239551478083593E-2</v>
      </c>
      <c r="E82" s="60">
        <v>0.14780835881753313</v>
      </c>
      <c r="F82" s="60">
        <v>0.78695208970438324</v>
      </c>
      <c r="G82" s="61">
        <v>791</v>
      </c>
    </row>
    <row r="83" spans="2:15" x14ac:dyDescent="0.25">
      <c r="B83" s="145"/>
      <c r="C83" s="59" t="s">
        <v>46</v>
      </c>
      <c r="D83" s="60">
        <v>0.27715355805243447</v>
      </c>
      <c r="E83" s="60">
        <v>0.54681647940074907</v>
      </c>
      <c r="F83" s="60">
        <v>0.17602996254681649</v>
      </c>
      <c r="G83" s="81">
        <v>783</v>
      </c>
    </row>
    <row r="84" spans="2:15" x14ac:dyDescent="0.25">
      <c r="B84" s="145"/>
      <c r="C84" s="59" t="s">
        <v>78</v>
      </c>
      <c r="D84" s="60">
        <v>0.29429429429429427</v>
      </c>
      <c r="E84" s="60">
        <v>0.65465465465465467</v>
      </c>
      <c r="F84" s="60">
        <v>5.1051051051051052E-2</v>
      </c>
      <c r="G84" s="81">
        <v>666</v>
      </c>
    </row>
    <row r="85" spans="2:15" x14ac:dyDescent="0.25">
      <c r="B85" s="145"/>
      <c r="C85" s="59" t="s">
        <v>79</v>
      </c>
      <c r="D85" s="60">
        <v>7.407407407407407E-2</v>
      </c>
      <c r="E85" s="60">
        <v>0.1728395061728395</v>
      </c>
      <c r="F85" s="60">
        <v>0.75308641975308643</v>
      </c>
      <c r="G85" s="61">
        <v>324</v>
      </c>
    </row>
    <row r="86" spans="2:15" x14ac:dyDescent="0.25">
      <c r="B86" s="145"/>
      <c r="C86" s="59" t="s">
        <v>80</v>
      </c>
      <c r="D86" s="60">
        <v>0.20597652081109924</v>
      </c>
      <c r="E86" s="60">
        <v>0.69477054429028817</v>
      </c>
      <c r="F86" s="60">
        <v>9.9252934898612588E-2</v>
      </c>
      <c r="G86" s="81">
        <v>937</v>
      </c>
      <c r="H86"/>
      <c r="I86"/>
    </row>
    <row r="87" spans="2:15" x14ac:dyDescent="0.25">
      <c r="B87" s="145"/>
      <c r="C87" s="62" t="s">
        <v>85</v>
      </c>
      <c r="D87" s="63">
        <v>0.61679389312977095</v>
      </c>
      <c r="E87" s="63">
        <v>0.3618320610687023</v>
      </c>
      <c r="F87" s="63">
        <v>2.1374045801526718E-2</v>
      </c>
      <c r="G87" s="64">
        <v>655</v>
      </c>
      <c r="H87"/>
      <c r="I87"/>
      <c r="M87" s="89"/>
      <c r="N87" s="89"/>
      <c r="O87" s="89"/>
    </row>
    <row r="88" spans="2:15" x14ac:dyDescent="0.25">
      <c r="B88" s="146"/>
      <c r="C88" s="82" t="s">
        <v>84</v>
      </c>
      <c r="D88" s="83">
        <v>0.18741489982493678</v>
      </c>
      <c r="E88" s="83">
        <v>0.47801984049795759</v>
      </c>
      <c r="F88" s="83">
        <v>0.3345652596771056</v>
      </c>
      <c r="G88" s="84">
        <v>10282</v>
      </c>
      <c r="H88"/>
      <c r="I88"/>
    </row>
    <row r="89" spans="2:15" x14ac:dyDescent="0.25">
      <c r="B89" s="144" t="s">
        <v>41</v>
      </c>
      <c r="C89" s="59" t="s">
        <v>19</v>
      </c>
      <c r="D89" s="60">
        <v>0.76493256262042386</v>
      </c>
      <c r="E89" s="60">
        <v>0.17341040462427745</v>
      </c>
      <c r="F89" s="60">
        <v>6.1657032755298651E-2</v>
      </c>
      <c r="G89" s="61">
        <v>675</v>
      </c>
      <c r="H89"/>
      <c r="I89"/>
    </row>
    <row r="90" spans="2:15" x14ac:dyDescent="0.25">
      <c r="B90" s="145"/>
      <c r="C90" s="59" t="s">
        <v>20</v>
      </c>
      <c r="D90" s="60">
        <v>0.42405063291139239</v>
      </c>
      <c r="E90" s="60">
        <v>0.33702531645569622</v>
      </c>
      <c r="F90" s="60">
        <v>0.23892405063291139</v>
      </c>
      <c r="G90" s="61">
        <v>1041</v>
      </c>
    </row>
    <row r="91" spans="2:15" x14ac:dyDescent="0.25">
      <c r="B91" s="145"/>
      <c r="C91" s="59" t="s">
        <v>21</v>
      </c>
      <c r="D91" s="60">
        <v>0.51351351351351349</v>
      </c>
      <c r="E91" s="60">
        <v>0.46846846846846846</v>
      </c>
      <c r="F91" s="60">
        <v>1.8018018018018018E-2</v>
      </c>
      <c r="G91" s="61">
        <v>637</v>
      </c>
    </row>
    <row r="92" spans="2:15" x14ac:dyDescent="0.25">
      <c r="B92" s="145"/>
      <c r="C92" s="59" t="s">
        <v>22</v>
      </c>
      <c r="D92" s="60">
        <v>0.43509615384615385</v>
      </c>
      <c r="E92" s="60">
        <v>0.33653846153846156</v>
      </c>
      <c r="F92" s="60">
        <v>0.22836538461538461</v>
      </c>
      <c r="G92" s="61">
        <v>937</v>
      </c>
    </row>
    <row r="93" spans="2:15" x14ac:dyDescent="0.25">
      <c r="B93" s="145"/>
      <c r="C93" s="59" t="s">
        <v>23</v>
      </c>
      <c r="D93" s="60">
        <v>0.29144851657940662</v>
      </c>
      <c r="E93" s="60">
        <v>0.60907504363001741</v>
      </c>
      <c r="F93" s="60">
        <v>9.947643979057591E-2</v>
      </c>
      <c r="G93" s="61">
        <v>1040</v>
      </c>
    </row>
    <row r="94" spans="2:15" x14ac:dyDescent="0.25">
      <c r="B94" s="145"/>
      <c r="C94" s="59" t="s">
        <v>24</v>
      </c>
      <c r="D94" s="60">
        <v>0.35086277732128185</v>
      </c>
      <c r="E94" s="60">
        <v>0.44864420706655711</v>
      </c>
      <c r="F94" s="60">
        <v>0.20049301561216104</v>
      </c>
      <c r="G94" s="61">
        <v>1335</v>
      </c>
    </row>
    <row r="95" spans="2:15" x14ac:dyDescent="0.25">
      <c r="B95" s="145"/>
      <c r="C95" s="59" t="s">
        <v>25</v>
      </c>
      <c r="D95" s="60">
        <v>6.879194630872483E-2</v>
      </c>
      <c r="E95" s="60">
        <v>0.63590604026845643</v>
      </c>
      <c r="F95" s="60">
        <v>0.29530201342281881</v>
      </c>
      <c r="G95" s="61">
        <v>694</v>
      </c>
    </row>
    <row r="96" spans="2:15" x14ac:dyDescent="0.25">
      <c r="B96" s="145"/>
      <c r="C96" s="59" t="s">
        <v>26</v>
      </c>
      <c r="D96" s="60">
        <v>0.22388059701492538</v>
      </c>
      <c r="E96" s="60">
        <v>0.31840796019900497</v>
      </c>
      <c r="F96" s="60">
        <v>0.45771144278606968</v>
      </c>
      <c r="G96" s="61">
        <v>687</v>
      </c>
    </row>
    <row r="97" spans="2:8" x14ac:dyDescent="0.25">
      <c r="B97" s="145"/>
      <c r="C97" s="59" t="s">
        <v>27</v>
      </c>
      <c r="D97" s="60">
        <v>0.33754512635379064</v>
      </c>
      <c r="E97" s="60">
        <v>0.41696750902527074</v>
      </c>
      <c r="F97" s="60">
        <v>0.24548736462093862</v>
      </c>
      <c r="G97" s="61">
        <v>707</v>
      </c>
    </row>
    <row r="98" spans="2:8" x14ac:dyDescent="0.25">
      <c r="B98" s="145"/>
      <c r="C98" s="59" t="s">
        <v>28</v>
      </c>
      <c r="D98" s="60">
        <v>0.31003382187147688</v>
      </c>
      <c r="E98" s="60">
        <v>0.36640360766629088</v>
      </c>
      <c r="F98" s="60">
        <v>0.32356257046223225</v>
      </c>
      <c r="G98" s="61">
        <v>887</v>
      </c>
    </row>
    <row r="99" spans="2:8" x14ac:dyDescent="0.25">
      <c r="B99" s="145"/>
      <c r="C99" s="59" t="s">
        <v>29</v>
      </c>
      <c r="D99" s="60">
        <v>0.3888888888888889</v>
      </c>
      <c r="E99" s="60">
        <v>0.51555555555555554</v>
      </c>
      <c r="F99" s="60">
        <v>9.555555555555556E-2</v>
      </c>
      <c r="G99" s="61">
        <v>450</v>
      </c>
    </row>
    <row r="100" spans="2:8" x14ac:dyDescent="0.25">
      <c r="B100" s="145"/>
      <c r="C100" s="59" t="s">
        <v>30</v>
      </c>
      <c r="D100" s="60">
        <v>0.48360655737704916</v>
      </c>
      <c r="E100" s="60">
        <v>0.44672131147540983</v>
      </c>
      <c r="F100" s="60">
        <v>6.9672131147540978E-2</v>
      </c>
      <c r="G100" s="61">
        <v>488</v>
      </c>
    </row>
    <row r="101" spans="2:8" x14ac:dyDescent="0.25">
      <c r="B101" s="145"/>
      <c r="C101" s="59" t="s">
        <v>31</v>
      </c>
      <c r="D101" s="60">
        <v>4.0126715945089757E-2</v>
      </c>
      <c r="E101" s="60">
        <v>0.79725448785638864</v>
      </c>
      <c r="F101" s="60">
        <v>0.16261879619852165</v>
      </c>
      <c r="G101" s="61">
        <v>947</v>
      </c>
    </row>
    <row r="102" spans="2:8" x14ac:dyDescent="0.25">
      <c r="B102" s="145"/>
      <c r="C102" s="59" t="s">
        <v>32</v>
      </c>
      <c r="D102" s="60">
        <v>0.26411290322580644</v>
      </c>
      <c r="E102" s="60">
        <v>0.73588709677419351</v>
      </c>
      <c r="F102" s="60">
        <v>0</v>
      </c>
      <c r="G102" s="61">
        <v>496</v>
      </c>
    </row>
    <row r="103" spans="2:8" x14ac:dyDescent="0.25">
      <c r="B103" s="145"/>
      <c r="C103" s="59" t="s">
        <v>33</v>
      </c>
      <c r="D103" s="60">
        <v>0.52554744525547448</v>
      </c>
      <c r="E103" s="60">
        <v>0.23941605839416058</v>
      </c>
      <c r="F103" s="60">
        <v>0.23503649635036497</v>
      </c>
      <c r="G103" s="61">
        <v>685</v>
      </c>
    </row>
    <row r="104" spans="2:8" x14ac:dyDescent="0.25">
      <c r="B104" s="145"/>
      <c r="C104" s="59" t="s">
        <v>46</v>
      </c>
      <c r="D104" s="60">
        <v>0.13909774436090225</v>
      </c>
      <c r="E104" s="60">
        <v>3.7593984962406013E-2</v>
      </c>
      <c r="F104" s="60">
        <v>0.82330827067669177</v>
      </c>
      <c r="G104" s="81">
        <v>266</v>
      </c>
    </row>
    <row r="105" spans="2:8" x14ac:dyDescent="0.25">
      <c r="B105" s="145"/>
      <c r="C105" s="59" t="s">
        <v>78</v>
      </c>
      <c r="D105" s="60">
        <v>2.8050490883590462E-2</v>
      </c>
      <c r="E105" s="60">
        <v>0.81486676016830295</v>
      </c>
      <c r="F105" s="60">
        <v>0.15708274894810659</v>
      </c>
      <c r="G105" s="81">
        <v>713</v>
      </c>
    </row>
    <row r="106" spans="2:8" x14ac:dyDescent="0.25">
      <c r="B106" s="145"/>
      <c r="C106" s="59" t="s">
        <v>79</v>
      </c>
      <c r="D106" s="60">
        <v>0.19</v>
      </c>
      <c r="E106" s="60">
        <v>0.81</v>
      </c>
      <c r="F106" s="60">
        <v>0</v>
      </c>
      <c r="G106" s="61">
        <v>741</v>
      </c>
    </row>
    <row r="107" spans="2:8" x14ac:dyDescent="0.25">
      <c r="B107" s="145"/>
      <c r="C107" s="59" t="s">
        <v>80</v>
      </c>
      <c r="D107" s="60">
        <v>8.4337349397590355E-2</v>
      </c>
      <c r="E107" s="60">
        <v>0.75</v>
      </c>
      <c r="F107" s="60">
        <v>0.16566265060240964</v>
      </c>
      <c r="G107" s="81">
        <v>996</v>
      </c>
    </row>
    <row r="108" spans="2:8" x14ac:dyDescent="0.25">
      <c r="B108" s="145"/>
      <c r="C108" s="62" t="s">
        <v>85</v>
      </c>
      <c r="D108" s="63">
        <v>0.31593406593406592</v>
      </c>
      <c r="E108" s="63">
        <v>7.2802197802197807E-2</v>
      </c>
      <c r="F108" s="63">
        <v>9.8901098901098897E-2</v>
      </c>
      <c r="G108" s="64">
        <v>355</v>
      </c>
      <c r="H108" s="176"/>
    </row>
    <row r="109" spans="2:8" x14ac:dyDescent="0.25">
      <c r="B109" s="146"/>
      <c r="C109" s="82" t="s">
        <v>84</v>
      </c>
      <c r="D109" s="83">
        <v>0.30312105926860028</v>
      </c>
      <c r="E109" s="83">
        <v>0.50591109709962168</v>
      </c>
      <c r="F109" s="83">
        <v>0.19096784363177804</v>
      </c>
      <c r="G109" s="84">
        <v>12688</v>
      </c>
      <c r="H109" s="176"/>
    </row>
    <row r="111" spans="2:8" x14ac:dyDescent="0.25">
      <c r="B111" s="3"/>
    </row>
  </sheetData>
  <mergeCells count="6">
    <mergeCell ref="B89:B109"/>
    <mergeCell ref="B26:B46"/>
    <mergeCell ref="D41:G46"/>
    <mergeCell ref="B5:B25"/>
    <mergeCell ref="B47:B67"/>
    <mergeCell ref="B68:B88"/>
  </mergeCells>
  <phoneticPr fontId="9"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W35"/>
  <sheetViews>
    <sheetView workbookViewId="0"/>
  </sheetViews>
  <sheetFormatPr defaultRowHeight="13.2" x14ac:dyDescent="0.25"/>
  <cols>
    <col min="2" max="2" width="28.5546875" customWidth="1"/>
    <col min="3" max="19" width="10.88671875" customWidth="1"/>
    <col min="20" max="23" width="10.6640625" customWidth="1"/>
  </cols>
  <sheetData>
    <row r="2" spans="2:23" s="1" customFormat="1" ht="13.8" x14ac:dyDescent="0.25">
      <c r="B2" s="103" t="s">
        <v>91</v>
      </c>
    </row>
    <row r="3" spans="2:23" s="1" customFormat="1" x14ac:dyDescent="0.25"/>
    <row r="4" spans="2:23" s="1" customFormat="1" ht="13.95" customHeight="1" x14ac:dyDescent="0.25">
      <c r="B4" s="131" t="s">
        <v>60</v>
      </c>
      <c r="C4" s="131"/>
      <c r="D4" s="131"/>
      <c r="E4" s="131"/>
      <c r="F4" s="131"/>
      <c r="G4" s="131"/>
      <c r="H4" s="131"/>
      <c r="I4" s="131"/>
      <c r="J4" s="131"/>
      <c r="K4" s="131"/>
      <c r="L4" s="131"/>
      <c r="M4" s="131"/>
      <c r="N4" s="131"/>
      <c r="O4" s="131"/>
      <c r="P4" s="131"/>
      <c r="Q4" s="131"/>
      <c r="R4" s="131"/>
      <c r="S4" s="131"/>
      <c r="T4" s="131"/>
      <c r="U4" s="131"/>
      <c r="V4" s="131"/>
      <c r="W4" s="131"/>
    </row>
    <row r="5" spans="2:23" s="1" customFormat="1" ht="13.95" customHeight="1" x14ac:dyDescent="0.25">
      <c r="B5" s="102"/>
      <c r="C5" s="97" t="s">
        <v>19</v>
      </c>
      <c r="D5" s="97" t="s">
        <v>20</v>
      </c>
      <c r="E5" s="97" t="s">
        <v>21</v>
      </c>
      <c r="F5" s="97" t="s">
        <v>22</v>
      </c>
      <c r="G5" s="97" t="s">
        <v>23</v>
      </c>
      <c r="H5" s="97" t="s">
        <v>24</v>
      </c>
      <c r="I5" s="97" t="s">
        <v>25</v>
      </c>
      <c r="J5" s="97" t="s">
        <v>26</v>
      </c>
      <c r="K5" s="97" t="s">
        <v>27</v>
      </c>
      <c r="L5" s="97" t="s">
        <v>28</v>
      </c>
      <c r="M5" s="97" t="s">
        <v>29</v>
      </c>
      <c r="N5" s="97" t="s">
        <v>30</v>
      </c>
      <c r="O5" s="97" t="s">
        <v>31</v>
      </c>
      <c r="P5" s="97" t="s">
        <v>32</v>
      </c>
      <c r="Q5" s="97" t="s">
        <v>33</v>
      </c>
      <c r="R5" s="97" t="s">
        <v>46</v>
      </c>
      <c r="S5" s="97" t="s">
        <v>78</v>
      </c>
      <c r="T5" s="97" t="s">
        <v>79</v>
      </c>
      <c r="U5" s="97" t="s">
        <v>80</v>
      </c>
      <c r="V5" s="97" t="s">
        <v>85</v>
      </c>
      <c r="W5" s="97" t="s">
        <v>84</v>
      </c>
    </row>
    <row r="6" spans="2:23" s="1" customFormat="1" ht="13.95" customHeight="1" x14ac:dyDescent="0.25">
      <c r="B6" s="47" t="s">
        <v>61</v>
      </c>
      <c r="C6" s="48">
        <v>0</v>
      </c>
      <c r="D6" s="48">
        <v>0</v>
      </c>
      <c r="E6" s="48">
        <v>0</v>
      </c>
      <c r="F6" s="48">
        <v>0</v>
      </c>
      <c r="G6" s="48">
        <v>0</v>
      </c>
      <c r="H6" s="48">
        <v>0</v>
      </c>
      <c r="I6" s="48">
        <v>0</v>
      </c>
      <c r="J6" s="48">
        <v>0</v>
      </c>
      <c r="K6" s="48">
        <v>0</v>
      </c>
      <c r="L6" s="177">
        <v>0</v>
      </c>
      <c r="M6" s="177">
        <v>0</v>
      </c>
      <c r="N6" s="177">
        <v>0</v>
      </c>
      <c r="O6" s="177">
        <v>0</v>
      </c>
      <c r="P6" s="177">
        <v>0</v>
      </c>
      <c r="Q6" s="177">
        <v>0</v>
      </c>
      <c r="R6" s="177">
        <v>0</v>
      </c>
      <c r="S6" s="177">
        <v>0</v>
      </c>
      <c r="T6" s="177">
        <v>0</v>
      </c>
      <c r="U6" s="177">
        <v>0</v>
      </c>
      <c r="V6" s="177">
        <v>0</v>
      </c>
      <c r="W6" s="48">
        <f>SUM(F6:V6)</f>
        <v>0</v>
      </c>
    </row>
    <row r="7" spans="2:23" s="1" customFormat="1" ht="13.95" customHeight="1" x14ac:dyDescent="0.25">
      <c r="B7" s="47" t="s">
        <v>12</v>
      </c>
      <c r="C7" s="48">
        <v>0</v>
      </c>
      <c r="D7" s="48">
        <v>0</v>
      </c>
      <c r="E7" s="48">
        <v>0</v>
      </c>
      <c r="F7" s="48">
        <v>2</v>
      </c>
      <c r="G7" s="48">
        <v>0</v>
      </c>
      <c r="H7" s="48">
        <v>2</v>
      </c>
      <c r="I7" s="68">
        <v>2</v>
      </c>
      <c r="J7" s="48">
        <v>3</v>
      </c>
      <c r="K7" s="48">
        <v>6</v>
      </c>
      <c r="L7" s="177">
        <v>0</v>
      </c>
      <c r="M7" s="177">
        <v>9</v>
      </c>
      <c r="N7" s="177">
        <v>0</v>
      </c>
      <c r="O7" s="177">
        <v>12</v>
      </c>
      <c r="P7" s="177">
        <v>6</v>
      </c>
      <c r="Q7" s="177">
        <v>1</v>
      </c>
      <c r="R7" s="177">
        <v>0</v>
      </c>
      <c r="S7" s="177">
        <v>0</v>
      </c>
      <c r="T7" s="177">
        <v>0</v>
      </c>
      <c r="U7" s="177">
        <v>0</v>
      </c>
      <c r="V7" s="177">
        <v>0</v>
      </c>
      <c r="W7" s="48">
        <f>SUM(F7:V7)</f>
        <v>43</v>
      </c>
    </row>
    <row r="8" spans="2:23" s="1" customFormat="1" ht="13.95" customHeight="1" x14ac:dyDescent="0.25">
      <c r="B8" s="47" t="s">
        <v>39</v>
      </c>
      <c r="C8" s="48">
        <v>0</v>
      </c>
      <c r="D8" s="48">
        <v>0</v>
      </c>
      <c r="E8" s="48">
        <v>0</v>
      </c>
      <c r="F8" s="48">
        <v>0</v>
      </c>
      <c r="G8" s="48">
        <v>0</v>
      </c>
      <c r="H8" s="48">
        <v>3</v>
      </c>
      <c r="I8" s="48">
        <v>0</v>
      </c>
      <c r="J8" s="48">
        <v>2</v>
      </c>
      <c r="K8" s="48">
        <v>11</v>
      </c>
      <c r="L8" s="177">
        <v>2</v>
      </c>
      <c r="M8" s="177">
        <v>0</v>
      </c>
      <c r="N8" s="177">
        <v>0</v>
      </c>
      <c r="O8" s="177">
        <v>10</v>
      </c>
      <c r="P8" s="177">
        <v>3</v>
      </c>
      <c r="Q8" s="177">
        <v>0</v>
      </c>
      <c r="R8" s="177">
        <v>0</v>
      </c>
      <c r="S8" s="177">
        <v>0</v>
      </c>
      <c r="T8" s="177">
        <v>7</v>
      </c>
      <c r="U8" s="177">
        <v>10</v>
      </c>
      <c r="V8" s="177">
        <v>7</v>
      </c>
      <c r="W8" s="48">
        <f>SUM(F8:V8)</f>
        <v>55</v>
      </c>
    </row>
    <row r="9" spans="2:23" s="1" customFormat="1" ht="13.95" customHeight="1" x14ac:dyDescent="0.25">
      <c r="B9" s="47" t="s">
        <v>40</v>
      </c>
      <c r="C9" s="48">
        <v>0</v>
      </c>
      <c r="D9" s="48">
        <v>0</v>
      </c>
      <c r="E9" s="48">
        <v>0</v>
      </c>
      <c r="F9" s="48">
        <v>0</v>
      </c>
      <c r="G9" s="48">
        <v>1</v>
      </c>
      <c r="H9" s="48">
        <v>0</v>
      </c>
      <c r="I9" s="48">
        <v>0</v>
      </c>
      <c r="J9" s="48">
        <v>0</v>
      </c>
      <c r="K9" s="48">
        <v>0</v>
      </c>
      <c r="L9" s="177">
        <v>19</v>
      </c>
      <c r="M9" s="177">
        <v>14</v>
      </c>
      <c r="N9" s="177">
        <v>0</v>
      </c>
      <c r="O9" s="177">
        <v>1</v>
      </c>
      <c r="P9" s="177">
        <v>6</v>
      </c>
      <c r="Q9" s="177">
        <v>7</v>
      </c>
      <c r="R9" s="177">
        <v>0</v>
      </c>
      <c r="S9" s="177">
        <v>4</v>
      </c>
      <c r="T9" s="177">
        <v>4</v>
      </c>
      <c r="U9" s="177">
        <v>2</v>
      </c>
      <c r="V9" s="177">
        <v>4</v>
      </c>
      <c r="W9" s="48">
        <f>SUM(F9:V9)</f>
        <v>62</v>
      </c>
    </row>
    <row r="10" spans="2:23" s="1" customFormat="1" ht="13.95" customHeight="1" x14ac:dyDescent="0.25">
      <c r="B10" s="47" t="s">
        <v>41</v>
      </c>
      <c r="C10" s="48">
        <v>17</v>
      </c>
      <c r="D10" s="48">
        <v>10</v>
      </c>
      <c r="E10" s="48">
        <v>11</v>
      </c>
      <c r="F10" s="48">
        <v>3</v>
      </c>
      <c r="G10" s="48">
        <v>0</v>
      </c>
      <c r="H10" s="48">
        <v>5</v>
      </c>
      <c r="I10" s="48">
        <v>0</v>
      </c>
      <c r="J10" s="48">
        <v>0</v>
      </c>
      <c r="K10" s="48">
        <v>0</v>
      </c>
      <c r="L10" s="177">
        <v>11</v>
      </c>
      <c r="M10" s="177">
        <v>29</v>
      </c>
      <c r="N10" s="177">
        <v>54</v>
      </c>
      <c r="O10" s="177">
        <v>10</v>
      </c>
      <c r="P10" s="177">
        <v>6</v>
      </c>
      <c r="Q10" s="177">
        <v>8</v>
      </c>
      <c r="R10" s="177">
        <v>4</v>
      </c>
      <c r="S10" s="177">
        <v>1</v>
      </c>
      <c r="T10" s="177">
        <v>0</v>
      </c>
      <c r="U10" s="177">
        <v>1</v>
      </c>
      <c r="V10" s="177">
        <v>0</v>
      </c>
      <c r="W10" s="48">
        <f>SUM(F10:V10)</f>
        <v>132</v>
      </c>
    </row>
    <row r="11" spans="2:23" s="1" customFormat="1" ht="13.95" customHeight="1" x14ac:dyDescent="0.2">
      <c r="B11" s="49" t="s">
        <v>44</v>
      </c>
      <c r="C11" s="50">
        <f>SUM(C6:C10)</f>
        <v>17</v>
      </c>
      <c r="D11" s="50">
        <f t="shared" ref="D11:S11" si="0">SUM(D6:D10)</f>
        <v>10</v>
      </c>
      <c r="E11" s="50">
        <f t="shared" si="0"/>
        <v>11</v>
      </c>
      <c r="F11" s="50">
        <f t="shared" si="0"/>
        <v>5</v>
      </c>
      <c r="G11" s="50">
        <f t="shared" si="0"/>
        <v>1</v>
      </c>
      <c r="H11" s="50">
        <f t="shared" si="0"/>
        <v>10</v>
      </c>
      <c r="I11" s="50">
        <f t="shared" si="0"/>
        <v>2</v>
      </c>
      <c r="J11" s="50">
        <f t="shared" si="0"/>
        <v>5</v>
      </c>
      <c r="K11" s="50">
        <f t="shared" si="0"/>
        <v>17</v>
      </c>
      <c r="L11" s="50">
        <f t="shared" si="0"/>
        <v>32</v>
      </c>
      <c r="M11" s="50">
        <f t="shared" si="0"/>
        <v>52</v>
      </c>
      <c r="N11" s="50">
        <f t="shared" si="0"/>
        <v>54</v>
      </c>
      <c r="O11" s="50">
        <f t="shared" si="0"/>
        <v>33</v>
      </c>
      <c r="P11" s="50">
        <f t="shared" si="0"/>
        <v>21</v>
      </c>
      <c r="Q11" s="50">
        <f t="shared" si="0"/>
        <v>16</v>
      </c>
      <c r="R11" s="50">
        <f t="shared" si="0"/>
        <v>4</v>
      </c>
      <c r="S11" s="50">
        <f t="shared" si="0"/>
        <v>5</v>
      </c>
      <c r="T11" s="50">
        <f>SUM(T6:T10)</f>
        <v>11</v>
      </c>
      <c r="U11" s="50">
        <f>SUM(U6:U10)</f>
        <v>13</v>
      </c>
      <c r="V11" s="50">
        <f>SUM(V6:V10)</f>
        <v>11</v>
      </c>
      <c r="W11" s="50">
        <f>SUM(W6:W10)</f>
        <v>292</v>
      </c>
    </row>
    <row r="12" spans="2:23" s="1" customFormat="1" ht="13.95" customHeight="1" x14ac:dyDescent="0.25"/>
    <row r="13" spans="2:23" ht="13.95" customHeight="1" x14ac:dyDescent="0.25">
      <c r="B13" s="1"/>
    </row>
    <row r="14" spans="2:23" ht="13.95" customHeight="1" x14ac:dyDescent="0.25">
      <c r="B14" s="1"/>
    </row>
    <row r="15" spans="2:23" ht="13.95" customHeight="1" x14ac:dyDescent="0.25">
      <c r="B15" s="1"/>
    </row>
    <row r="16" spans="2:23" ht="13.95" customHeight="1" x14ac:dyDescent="0.25">
      <c r="B16" s="1"/>
    </row>
    <row r="17" ht="13.95" customHeight="1" x14ac:dyDescent="0.25"/>
    <row r="18" ht="13.95" customHeight="1" x14ac:dyDescent="0.25"/>
    <row r="19" ht="13.95" customHeight="1" x14ac:dyDescent="0.25"/>
    <row r="20" ht="13.95" customHeight="1" x14ac:dyDescent="0.25"/>
    <row r="21" ht="13.95" customHeight="1" x14ac:dyDescent="0.25"/>
    <row r="22" ht="13.95" customHeight="1" x14ac:dyDescent="0.25"/>
    <row r="23" ht="13.95" customHeight="1" x14ac:dyDescent="0.25"/>
    <row r="24" ht="13.95" customHeight="1" x14ac:dyDescent="0.25"/>
    <row r="25" ht="13.95" customHeight="1" x14ac:dyDescent="0.25"/>
    <row r="26" ht="13.95" customHeight="1" x14ac:dyDescent="0.25"/>
    <row r="27" ht="13.95" customHeight="1" x14ac:dyDescent="0.25"/>
    <row r="28" ht="13.95" customHeight="1" x14ac:dyDescent="0.25"/>
    <row r="29" ht="13.95" customHeight="1" x14ac:dyDescent="0.25"/>
    <row r="30" ht="13.95" customHeight="1" x14ac:dyDescent="0.25"/>
    <row r="31" ht="13.95" customHeight="1" x14ac:dyDescent="0.25"/>
    <row r="32" ht="13.95" customHeight="1" x14ac:dyDescent="0.25"/>
    <row r="33" ht="13.95" customHeight="1" x14ac:dyDescent="0.25"/>
    <row r="34" ht="13.95" customHeight="1" x14ac:dyDescent="0.25"/>
    <row r="35" ht="13.95" customHeight="1" x14ac:dyDescent="0.25"/>
  </sheetData>
  <mergeCells count="1">
    <mergeCell ref="B4:W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K37"/>
  <sheetViews>
    <sheetView zoomScale="90" zoomScaleNormal="90" workbookViewId="0"/>
  </sheetViews>
  <sheetFormatPr defaultRowHeight="13.2" x14ac:dyDescent="0.25"/>
  <cols>
    <col min="2" max="2" width="28.5546875" customWidth="1"/>
    <col min="3" max="3" width="32.5546875" customWidth="1"/>
    <col min="4" max="4" width="32.88671875" customWidth="1"/>
    <col min="5" max="5" width="25.33203125" customWidth="1"/>
    <col min="6" max="6" width="36.6640625" customWidth="1"/>
    <col min="7" max="7" width="43.109375" customWidth="1"/>
    <col min="8" max="8" width="39.6640625" customWidth="1"/>
    <col min="9" max="9" width="15.6640625" customWidth="1"/>
  </cols>
  <sheetData>
    <row r="2" spans="2:11" s="1" customFormat="1" ht="13.2" customHeight="1" x14ac:dyDescent="0.25">
      <c r="B2" s="106" t="s">
        <v>94</v>
      </c>
      <c r="C2" s="98"/>
      <c r="D2" s="98"/>
      <c r="E2" s="98"/>
      <c r="F2" s="98"/>
      <c r="G2" s="98"/>
      <c r="H2" s="98"/>
      <c r="I2" s="98"/>
    </row>
    <row r="3" spans="2:11" s="1" customFormat="1" ht="13.2" customHeight="1" x14ac:dyDescent="0.25">
      <c r="B3" s="99"/>
      <c r="C3" s="99"/>
      <c r="D3" s="99"/>
      <c r="E3" s="99"/>
      <c r="F3" s="99"/>
      <c r="G3" s="99"/>
      <c r="H3" s="99"/>
      <c r="I3" s="99"/>
    </row>
    <row r="4" spans="2:11" s="1" customFormat="1" ht="13.95" customHeight="1" x14ac:dyDescent="0.25">
      <c r="B4" s="166"/>
      <c r="C4" s="166"/>
      <c r="D4" s="100" t="s">
        <v>76</v>
      </c>
      <c r="E4" s="100" t="s">
        <v>75</v>
      </c>
      <c r="F4" s="100" t="s">
        <v>74</v>
      </c>
      <c r="G4" s="100" t="s">
        <v>73</v>
      </c>
      <c r="H4" s="100" t="s">
        <v>72</v>
      </c>
      <c r="I4" s="100" t="s">
        <v>71</v>
      </c>
    </row>
    <row r="5" spans="2:11" s="1" customFormat="1" ht="13.95" customHeight="1" x14ac:dyDescent="0.25">
      <c r="B5" s="165" t="s">
        <v>34</v>
      </c>
      <c r="C5" s="74" t="s">
        <v>35</v>
      </c>
      <c r="D5" s="178">
        <v>2635</v>
      </c>
      <c r="E5" s="178">
        <v>916</v>
      </c>
      <c r="F5" s="178">
        <v>1234</v>
      </c>
      <c r="G5" s="178">
        <f>SUM(D5:F5)</f>
        <v>4785</v>
      </c>
      <c r="H5" s="178">
        <v>1375</v>
      </c>
      <c r="I5" s="178">
        <f>H5+G5</f>
        <v>6160</v>
      </c>
    </row>
    <row r="6" spans="2:11" s="1" customFormat="1" ht="13.95" customHeight="1" x14ac:dyDescent="0.25">
      <c r="B6" s="165"/>
      <c r="C6" s="74" t="s">
        <v>36</v>
      </c>
      <c r="D6" s="178">
        <v>230</v>
      </c>
      <c r="E6" s="178">
        <v>0</v>
      </c>
      <c r="F6" s="178">
        <v>0</v>
      </c>
      <c r="G6" s="178">
        <f>SUM(D6:F6)</f>
        <v>230</v>
      </c>
      <c r="H6" s="178"/>
      <c r="I6" s="178">
        <f>H6+G6</f>
        <v>230</v>
      </c>
    </row>
    <row r="7" spans="2:11" s="1" customFormat="1" ht="13.95" customHeight="1" x14ac:dyDescent="0.25">
      <c r="B7" s="165"/>
      <c r="C7" s="72" t="s">
        <v>13</v>
      </c>
      <c r="D7" s="71">
        <f t="shared" ref="D7:H7" si="0">SUM(D5:D6)</f>
        <v>2865</v>
      </c>
      <c r="E7" s="71">
        <f t="shared" si="0"/>
        <v>916</v>
      </c>
      <c r="F7" s="71">
        <f t="shared" si="0"/>
        <v>1234</v>
      </c>
      <c r="G7" s="71">
        <f t="shared" si="0"/>
        <v>5015</v>
      </c>
      <c r="H7" s="71">
        <f t="shared" si="0"/>
        <v>1375</v>
      </c>
      <c r="I7" s="71">
        <f>SUM(I5:I6)</f>
        <v>6390</v>
      </c>
    </row>
    <row r="8" spans="2:11" s="1" customFormat="1" ht="13.95" customHeight="1" x14ac:dyDescent="0.25">
      <c r="B8" s="165" t="s">
        <v>12</v>
      </c>
      <c r="C8" s="74" t="s">
        <v>37</v>
      </c>
      <c r="D8" s="156" t="s">
        <v>70</v>
      </c>
      <c r="E8" s="157"/>
      <c r="F8" s="157"/>
      <c r="G8" s="157"/>
      <c r="H8" s="157"/>
      <c r="I8" s="158"/>
    </row>
    <row r="9" spans="2:11" s="1" customFormat="1" ht="13.95" customHeight="1" x14ac:dyDescent="0.25">
      <c r="B9" s="165"/>
      <c r="C9" s="74" t="s">
        <v>38</v>
      </c>
      <c r="D9" s="159"/>
      <c r="E9" s="160"/>
      <c r="F9" s="160"/>
      <c r="G9" s="160"/>
      <c r="H9" s="160"/>
      <c r="I9" s="161"/>
    </row>
    <row r="10" spans="2:11" s="1" customFormat="1" ht="13.95" customHeight="1" x14ac:dyDescent="0.25">
      <c r="B10" s="165"/>
      <c r="C10" s="74" t="s">
        <v>36</v>
      </c>
      <c r="D10" s="162"/>
      <c r="E10" s="163"/>
      <c r="F10" s="163"/>
      <c r="G10" s="163"/>
      <c r="H10" s="163"/>
      <c r="I10" s="164"/>
    </row>
    <row r="11" spans="2:11" s="1" customFormat="1" ht="13.95" customHeight="1" x14ac:dyDescent="0.25">
      <c r="B11" s="165"/>
      <c r="C11" s="72" t="s">
        <v>13</v>
      </c>
      <c r="D11" s="71">
        <v>2743</v>
      </c>
      <c r="E11" s="71" t="s">
        <v>96</v>
      </c>
      <c r="F11" s="71" t="s">
        <v>96</v>
      </c>
      <c r="G11" s="71">
        <v>3420</v>
      </c>
      <c r="H11" s="71">
        <v>3089</v>
      </c>
      <c r="I11" s="71">
        <f>SUM(G11:H11)</f>
        <v>6509</v>
      </c>
    </row>
    <row r="12" spans="2:11" s="1" customFormat="1" ht="13.95" customHeight="1" x14ac:dyDescent="0.25">
      <c r="B12" s="165" t="s">
        <v>39</v>
      </c>
      <c r="C12" s="74" t="s">
        <v>37</v>
      </c>
      <c r="D12" s="178">
        <v>206</v>
      </c>
      <c r="E12" s="178">
        <v>183</v>
      </c>
      <c r="F12" s="178">
        <v>897</v>
      </c>
      <c r="G12" s="178">
        <f>SUM(D12:F12)</f>
        <v>1286</v>
      </c>
      <c r="H12" s="178">
        <v>278</v>
      </c>
      <c r="I12" s="178">
        <f>SUM(G12:H12)</f>
        <v>1564</v>
      </c>
      <c r="J12" s="5"/>
      <c r="K12" s="5"/>
    </row>
    <row r="13" spans="2:11" s="1" customFormat="1" ht="13.95" customHeight="1" x14ac:dyDescent="0.25">
      <c r="B13" s="165"/>
      <c r="C13" s="74" t="s">
        <v>38</v>
      </c>
      <c r="D13" s="178">
        <v>13</v>
      </c>
      <c r="E13" s="178">
        <v>14</v>
      </c>
      <c r="F13" s="178">
        <v>86</v>
      </c>
      <c r="G13" s="178">
        <f>SUM(D13:F13)</f>
        <v>113</v>
      </c>
      <c r="H13" s="178">
        <v>0</v>
      </c>
      <c r="I13" s="178">
        <f>SUM(G13:H13)</f>
        <v>113</v>
      </c>
      <c r="J13" s="5"/>
      <c r="K13" s="5"/>
    </row>
    <row r="14" spans="2:11" s="1" customFormat="1" ht="13.95" customHeight="1" x14ac:dyDescent="0.25">
      <c r="B14" s="165"/>
      <c r="C14" s="74" t="s">
        <v>36</v>
      </c>
      <c r="D14" s="178">
        <v>1305</v>
      </c>
      <c r="E14" s="178">
        <v>143</v>
      </c>
      <c r="F14" s="178">
        <v>734</v>
      </c>
      <c r="G14" s="178">
        <f>SUM(D14:F14)</f>
        <v>2182</v>
      </c>
      <c r="H14" s="178">
        <v>4400</v>
      </c>
      <c r="I14" s="178">
        <f>SUM(G14:H14)</f>
        <v>6582</v>
      </c>
      <c r="J14" s="5"/>
      <c r="K14" s="5"/>
    </row>
    <row r="15" spans="2:11" s="1" customFormat="1" ht="13.95" customHeight="1" x14ac:dyDescent="0.25">
      <c r="B15" s="165"/>
      <c r="C15" s="72" t="s">
        <v>13</v>
      </c>
      <c r="D15" s="71">
        <f t="shared" ref="D15:I15" si="1">SUM(D12:D14)</f>
        <v>1524</v>
      </c>
      <c r="E15" s="71">
        <f t="shared" si="1"/>
        <v>340</v>
      </c>
      <c r="F15" s="71">
        <f t="shared" si="1"/>
        <v>1717</v>
      </c>
      <c r="G15" s="71">
        <f t="shared" si="1"/>
        <v>3581</v>
      </c>
      <c r="H15" s="71">
        <f t="shared" si="1"/>
        <v>4678</v>
      </c>
      <c r="I15" s="71">
        <f t="shared" si="1"/>
        <v>8259</v>
      </c>
      <c r="J15" s="5"/>
      <c r="K15" s="5"/>
    </row>
    <row r="16" spans="2:11" s="1" customFormat="1" ht="13.95" customHeight="1" x14ac:dyDescent="0.25">
      <c r="B16" s="165" t="s">
        <v>40</v>
      </c>
      <c r="C16" s="74" t="s">
        <v>37</v>
      </c>
      <c r="D16" s="178">
        <v>126</v>
      </c>
      <c r="E16" s="178">
        <v>177</v>
      </c>
      <c r="F16" s="178">
        <v>681</v>
      </c>
      <c r="G16" s="178">
        <f>SUM(D16:F16)</f>
        <v>984</v>
      </c>
      <c r="H16" s="178">
        <v>1895</v>
      </c>
      <c r="I16" s="178">
        <f>SUM(G16:H16)</f>
        <v>2879</v>
      </c>
      <c r="J16" s="5"/>
      <c r="K16" s="5"/>
    </row>
    <row r="17" spans="2:11" s="1" customFormat="1" ht="13.95" customHeight="1" x14ac:dyDescent="0.25">
      <c r="B17" s="165"/>
      <c r="C17" s="74" t="s">
        <v>38</v>
      </c>
      <c r="D17" s="178">
        <v>86</v>
      </c>
      <c r="E17" s="178">
        <v>186</v>
      </c>
      <c r="F17" s="178">
        <v>312</v>
      </c>
      <c r="G17" s="178">
        <f>SUM(D17:F17)</f>
        <v>584</v>
      </c>
      <c r="H17" s="178">
        <v>100</v>
      </c>
      <c r="I17" s="178">
        <f>SUM(G17:H17)</f>
        <v>684</v>
      </c>
      <c r="J17" s="5"/>
      <c r="K17" s="5"/>
    </row>
    <row r="18" spans="2:11" s="1" customFormat="1" ht="13.95" customHeight="1" x14ac:dyDescent="0.25">
      <c r="B18" s="165"/>
      <c r="C18" s="74" t="s">
        <v>36</v>
      </c>
      <c r="D18" s="178">
        <v>7315</v>
      </c>
      <c r="E18" s="178">
        <v>898</v>
      </c>
      <c r="F18" s="178">
        <v>2113</v>
      </c>
      <c r="G18" s="178">
        <f>SUM(D18:F18)</f>
        <v>10326</v>
      </c>
      <c r="H18" s="178">
        <v>836</v>
      </c>
      <c r="I18" s="178">
        <f>SUM(G18:H18)</f>
        <v>11162</v>
      </c>
      <c r="J18" s="5"/>
      <c r="K18" s="5"/>
    </row>
    <row r="19" spans="2:11" s="1" customFormat="1" ht="13.95" customHeight="1" x14ac:dyDescent="0.25">
      <c r="B19" s="165"/>
      <c r="C19" s="72" t="s">
        <v>13</v>
      </c>
      <c r="D19" s="71">
        <f t="shared" ref="D19:I19" si="2">SUM(D16:D18)</f>
        <v>7527</v>
      </c>
      <c r="E19" s="71">
        <f t="shared" si="2"/>
        <v>1261</v>
      </c>
      <c r="F19" s="71">
        <f t="shared" si="2"/>
        <v>3106</v>
      </c>
      <c r="G19" s="71">
        <f t="shared" si="2"/>
        <v>11894</v>
      </c>
      <c r="H19" s="71">
        <f t="shared" si="2"/>
        <v>2831</v>
      </c>
      <c r="I19" s="71">
        <f t="shared" si="2"/>
        <v>14725</v>
      </c>
      <c r="J19" s="5"/>
      <c r="K19" s="5"/>
    </row>
    <row r="20" spans="2:11" s="1" customFormat="1" ht="13.95" customHeight="1" x14ac:dyDescent="0.25">
      <c r="B20" s="165" t="s">
        <v>41</v>
      </c>
      <c r="C20" s="75" t="s">
        <v>69</v>
      </c>
      <c r="D20" s="178">
        <v>0</v>
      </c>
      <c r="E20" s="178">
        <v>0</v>
      </c>
      <c r="F20" s="178">
        <v>211</v>
      </c>
      <c r="G20" s="178">
        <f>SUM(D20:F20)</f>
        <v>211</v>
      </c>
      <c r="H20" s="178">
        <v>1000</v>
      </c>
      <c r="I20" s="178">
        <f>SUM(G20:H20)</f>
        <v>1211</v>
      </c>
      <c r="J20" s="5"/>
      <c r="K20" s="5"/>
    </row>
    <row r="21" spans="2:11" s="1" customFormat="1" ht="13.95" customHeight="1" x14ac:dyDescent="0.25">
      <c r="B21" s="165"/>
      <c r="C21" s="74" t="s">
        <v>43</v>
      </c>
      <c r="D21" s="178">
        <v>9318</v>
      </c>
      <c r="E21" s="178">
        <v>402</v>
      </c>
      <c r="F21" s="178">
        <v>1388</v>
      </c>
      <c r="G21" s="178">
        <f>SUM(D21:F21)</f>
        <v>11108</v>
      </c>
      <c r="H21" s="178">
        <v>240</v>
      </c>
      <c r="I21" s="178">
        <f>SUM(G21:H21)</f>
        <v>11348</v>
      </c>
      <c r="J21" s="5"/>
      <c r="K21" s="5"/>
    </row>
    <row r="22" spans="2:11" s="1" customFormat="1" ht="13.95" customHeight="1" x14ac:dyDescent="0.25">
      <c r="B22" s="165"/>
      <c r="C22" s="74" t="s">
        <v>38</v>
      </c>
      <c r="D22" s="178">
        <v>53</v>
      </c>
      <c r="E22" s="178">
        <v>173</v>
      </c>
      <c r="F22" s="178">
        <v>271</v>
      </c>
      <c r="G22" s="178">
        <f>SUM(D22:F22)</f>
        <v>497</v>
      </c>
      <c r="H22" s="178">
        <v>340</v>
      </c>
      <c r="I22" s="178">
        <f>SUM(G22:H22)</f>
        <v>837</v>
      </c>
      <c r="J22" s="5"/>
      <c r="K22" s="5"/>
    </row>
    <row r="23" spans="2:11" s="1" customFormat="1" ht="13.95" customHeight="1" x14ac:dyDescent="0.25">
      <c r="B23" s="165"/>
      <c r="C23" s="74" t="s">
        <v>36</v>
      </c>
      <c r="D23" s="178">
        <v>10140</v>
      </c>
      <c r="E23" s="178">
        <v>887</v>
      </c>
      <c r="F23" s="178">
        <v>1746</v>
      </c>
      <c r="G23" s="178">
        <f>SUM(D23:F23)</f>
        <v>12773</v>
      </c>
      <c r="H23" s="178">
        <v>8000</v>
      </c>
      <c r="I23" s="178">
        <f>SUM(G23:H23)</f>
        <v>20773</v>
      </c>
      <c r="J23" s="5"/>
      <c r="K23" s="5"/>
    </row>
    <row r="24" spans="2:11" s="1" customFormat="1" ht="13.95" customHeight="1" x14ac:dyDescent="0.25">
      <c r="B24" s="165"/>
      <c r="C24" s="72" t="s">
        <v>13</v>
      </c>
      <c r="D24" s="71">
        <f t="shared" ref="D24:I24" si="3">SUM(D20:D23)</f>
        <v>19511</v>
      </c>
      <c r="E24" s="71">
        <f t="shared" si="3"/>
        <v>1462</v>
      </c>
      <c r="F24" s="71">
        <f t="shared" si="3"/>
        <v>3616</v>
      </c>
      <c r="G24" s="71">
        <f t="shared" si="3"/>
        <v>24589</v>
      </c>
      <c r="H24" s="71">
        <f t="shared" si="3"/>
        <v>9580</v>
      </c>
      <c r="I24" s="71">
        <f t="shared" si="3"/>
        <v>34169</v>
      </c>
      <c r="J24" s="5"/>
      <c r="K24" s="5"/>
    </row>
    <row r="25" spans="2:11" s="1" customFormat="1" ht="13.95" customHeight="1" x14ac:dyDescent="0.25">
      <c r="B25" s="165" t="s">
        <v>44</v>
      </c>
      <c r="C25" s="74" t="s">
        <v>35</v>
      </c>
      <c r="D25" s="178">
        <v>2635</v>
      </c>
      <c r="E25" s="178">
        <v>916</v>
      </c>
      <c r="F25" s="178">
        <v>1445</v>
      </c>
      <c r="G25" s="178">
        <f>SUM(D25:F25)</f>
        <v>4996</v>
      </c>
      <c r="H25" s="178">
        <v>2375</v>
      </c>
      <c r="I25" s="178">
        <f>SUM(G25:H25)</f>
        <v>7371</v>
      </c>
      <c r="J25" s="5"/>
      <c r="K25" s="5"/>
    </row>
    <row r="26" spans="2:11" s="1" customFormat="1" ht="13.95" customHeight="1" x14ac:dyDescent="0.25">
      <c r="B26" s="165"/>
      <c r="C26" s="74" t="s">
        <v>37</v>
      </c>
      <c r="D26" s="73"/>
      <c r="E26" s="73"/>
      <c r="F26" s="73"/>
      <c r="G26" s="73"/>
      <c r="H26" s="73"/>
      <c r="I26" s="73"/>
      <c r="J26" s="5"/>
      <c r="K26" s="5"/>
    </row>
    <row r="27" spans="2:11" s="1" customFormat="1" ht="13.95" customHeight="1" x14ac:dyDescent="0.25">
      <c r="B27" s="165"/>
      <c r="C27" s="74" t="s">
        <v>43</v>
      </c>
      <c r="D27" s="178">
        <v>9318</v>
      </c>
      <c r="E27" s="178">
        <v>402</v>
      </c>
      <c r="F27" s="178">
        <v>1388</v>
      </c>
      <c r="G27" s="178">
        <f>SUM(D27:F27)</f>
        <v>11108</v>
      </c>
      <c r="H27" s="178">
        <v>240</v>
      </c>
      <c r="I27" s="178">
        <f>SUM(G27:H27)</f>
        <v>11348</v>
      </c>
      <c r="J27" s="5"/>
      <c r="K27" s="5"/>
    </row>
    <row r="28" spans="2:11" s="1" customFormat="1" ht="13.95" customHeight="1" x14ac:dyDescent="0.25">
      <c r="B28" s="165"/>
      <c r="C28" s="74" t="s">
        <v>38</v>
      </c>
      <c r="D28" s="73"/>
      <c r="E28" s="73"/>
      <c r="F28" s="73"/>
      <c r="G28" s="73"/>
      <c r="H28" s="73"/>
      <c r="I28" s="73"/>
      <c r="J28" s="5"/>
      <c r="K28" s="5"/>
    </row>
    <row r="29" spans="2:11" s="1" customFormat="1" ht="13.95" customHeight="1" x14ac:dyDescent="0.25">
      <c r="B29" s="165"/>
      <c r="C29" s="74" t="s">
        <v>36</v>
      </c>
      <c r="D29" s="73"/>
      <c r="E29" s="73"/>
      <c r="F29" s="73"/>
      <c r="G29" s="73"/>
      <c r="H29" s="73"/>
      <c r="I29" s="73"/>
      <c r="J29" s="5"/>
      <c r="K29" s="5"/>
    </row>
    <row r="30" spans="2:11" s="1" customFormat="1" ht="13.95" customHeight="1" x14ac:dyDescent="0.25">
      <c r="B30" s="165"/>
      <c r="C30" s="72" t="s">
        <v>13</v>
      </c>
      <c r="D30" s="71">
        <f>D7+D11+D15+D19+D24</f>
        <v>34170</v>
      </c>
      <c r="E30" s="71">
        <f>E7+E15+E19+E24</f>
        <v>3979</v>
      </c>
      <c r="F30" s="71">
        <f>F7+F15+F19+F24</f>
        <v>9673</v>
      </c>
      <c r="G30" s="71">
        <f t="shared" ref="G30:I30" si="4">G7+G11+G15+G19+G24</f>
        <v>48499</v>
      </c>
      <c r="H30" s="71">
        <f t="shared" si="4"/>
        <v>21553</v>
      </c>
      <c r="I30" s="71">
        <f t="shared" si="4"/>
        <v>70052</v>
      </c>
      <c r="J30" s="5"/>
      <c r="K30" s="5"/>
    </row>
    <row r="31" spans="2:11" s="1" customFormat="1" ht="13.95" customHeight="1" x14ac:dyDescent="0.25">
      <c r="B31" s="2"/>
      <c r="C31" s="2"/>
      <c r="D31" s="2"/>
      <c r="E31" s="2"/>
      <c r="F31" s="2"/>
      <c r="G31" s="2"/>
      <c r="H31" s="2"/>
      <c r="I31" s="2"/>
    </row>
    <row r="32" spans="2:11" s="1" customFormat="1" ht="13.95" customHeight="1" x14ac:dyDescent="0.25">
      <c r="B32" s="69" t="s">
        <v>95</v>
      </c>
      <c r="C32" s="2"/>
      <c r="D32" s="2"/>
      <c r="E32" s="2"/>
      <c r="F32" s="2"/>
      <c r="G32" s="2"/>
      <c r="H32" s="2"/>
      <c r="I32" s="2"/>
    </row>
    <row r="33" spans="2:9" s="1" customFormat="1" ht="13.95" customHeight="1" x14ac:dyDescent="0.25">
      <c r="B33" s="70" t="s">
        <v>68</v>
      </c>
      <c r="C33" s="2"/>
      <c r="D33" s="2"/>
      <c r="E33" s="2"/>
      <c r="F33" s="2"/>
      <c r="G33" s="2"/>
      <c r="H33" s="13"/>
      <c r="I33" s="2"/>
    </row>
    <row r="34" spans="2:9" s="1" customFormat="1" ht="13.95" customHeight="1" x14ac:dyDescent="0.25">
      <c r="B34" s="69" t="s">
        <v>82</v>
      </c>
      <c r="C34" s="2"/>
      <c r="D34" s="2"/>
      <c r="E34" s="2"/>
      <c r="F34" s="2"/>
      <c r="G34" s="2"/>
      <c r="H34" s="13"/>
      <c r="I34" s="2"/>
    </row>
    <row r="35" spans="2:9" s="1" customFormat="1" ht="13.95" customHeight="1" x14ac:dyDescent="0.25">
      <c r="B35" s="69"/>
      <c r="C35" s="2"/>
      <c r="D35" s="2"/>
      <c r="E35" s="2"/>
      <c r="F35" s="2"/>
      <c r="G35" s="2"/>
      <c r="H35" s="13"/>
      <c r="I35" s="2"/>
    </row>
    <row r="36" spans="2:9" ht="13.95" customHeight="1" x14ac:dyDescent="0.25"/>
    <row r="37" spans="2:9" ht="13.8" x14ac:dyDescent="0.25">
      <c r="C37" s="90"/>
    </row>
  </sheetData>
  <mergeCells count="8">
    <mergeCell ref="D8:I10"/>
    <mergeCell ref="B20:B24"/>
    <mergeCell ref="B25:B30"/>
    <mergeCell ref="B4:C4"/>
    <mergeCell ref="B5:B7"/>
    <mergeCell ref="B8:B11"/>
    <mergeCell ref="B12:B15"/>
    <mergeCell ref="B16:B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H1.1</vt:lpstr>
      <vt:lpstr>H1.1a</vt:lpstr>
      <vt:lpstr>H1.2</vt:lpstr>
      <vt:lpstr>H1.3</vt:lpstr>
      <vt:lpstr>H1.4</vt:lpstr>
      <vt:lpstr>H1.5</vt:lpstr>
      <vt:lpstr>H1.6</vt:lpstr>
      <vt:lpstr>H1.7</vt:lpstr>
      <vt:lpstr>Commitments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Kemp Robert</dc:creator>
  <cp:lastModifiedBy>Liam Brown</cp:lastModifiedBy>
  <dcterms:created xsi:type="dcterms:W3CDTF">2018-10-25T11:41:51Z</dcterms:created>
  <dcterms:modified xsi:type="dcterms:W3CDTF">2023-09-06T11:11:01Z</dcterms:modified>
</cp:coreProperties>
</file>