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Business\March 2021\Tables AMR\"/>
    </mc:Choice>
  </mc:AlternateContent>
  <xr:revisionPtr revIDLastSave="0" documentId="13_ncr:1_{48D84E72-DB07-4428-9834-B2DC1E1DDF5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s" sheetId="5" r:id="rId1"/>
    <sheet name="Town Centre Us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6" l="1"/>
  <c r="M26" i="6"/>
  <c r="L26" i="6"/>
  <c r="J26" i="6"/>
  <c r="I26" i="6"/>
  <c r="G26" i="6"/>
  <c r="C26" i="6"/>
  <c r="T49" i="5"/>
  <c r="T48" i="5"/>
  <c r="T47" i="5"/>
  <c r="Q49" i="5"/>
  <c r="Q48" i="5"/>
  <c r="Q47" i="5"/>
  <c r="N49" i="5"/>
  <c r="N48" i="5"/>
  <c r="N47" i="5"/>
  <c r="K49" i="5"/>
  <c r="K48" i="5"/>
  <c r="K47" i="5"/>
  <c r="H49" i="5"/>
  <c r="H48" i="5"/>
  <c r="H47" i="5"/>
  <c r="E48" i="5"/>
  <c r="E49" i="5"/>
  <c r="N25" i="6"/>
  <c r="T70" i="5"/>
  <c r="N70" i="5"/>
  <c r="E70" i="5"/>
  <c r="U60" i="5"/>
  <c r="Y60" i="5" s="1"/>
  <c r="V60" i="5"/>
  <c r="K60" i="5"/>
  <c r="H60" i="5"/>
  <c r="V23" i="5"/>
  <c r="U23" i="5"/>
  <c r="Y23" i="5" s="1"/>
  <c r="T23" i="5"/>
  <c r="Q23" i="5"/>
  <c r="N23" i="5"/>
  <c r="H23" i="5"/>
  <c r="E23" i="5"/>
  <c r="X24" i="5"/>
  <c r="E16" i="6"/>
  <c r="H16" i="6"/>
  <c r="K16" i="6"/>
  <c r="N16" i="6"/>
  <c r="E17" i="6"/>
  <c r="H17" i="6"/>
  <c r="K17" i="6"/>
  <c r="N17" i="6"/>
  <c r="E18" i="6"/>
  <c r="H18" i="6"/>
  <c r="K18" i="6"/>
  <c r="N18" i="6"/>
  <c r="E19" i="6"/>
  <c r="H19" i="6"/>
  <c r="K19" i="6"/>
  <c r="N19" i="6"/>
  <c r="E20" i="6"/>
  <c r="H20" i="6"/>
  <c r="K20" i="6"/>
  <c r="N20" i="6"/>
  <c r="E21" i="6"/>
  <c r="H21" i="6"/>
  <c r="K21" i="6"/>
  <c r="N21" i="6"/>
  <c r="E22" i="6"/>
  <c r="H22" i="6"/>
  <c r="K22" i="6"/>
  <c r="N22" i="6"/>
  <c r="E23" i="6"/>
  <c r="H23" i="6"/>
  <c r="K23" i="6"/>
  <c r="N23" i="6"/>
  <c r="E24" i="6"/>
  <c r="H24" i="6"/>
  <c r="K24" i="6"/>
  <c r="N24" i="6"/>
  <c r="E25" i="6"/>
  <c r="H25" i="6"/>
  <c r="K25" i="6"/>
  <c r="T22" i="5"/>
  <c r="Q22" i="5"/>
  <c r="N22" i="5"/>
  <c r="K22" i="5"/>
  <c r="K23" i="5"/>
  <c r="H22" i="5"/>
  <c r="E22" i="5"/>
  <c r="D26" i="6"/>
  <c r="D50" i="5"/>
  <c r="F50" i="5"/>
  <c r="G50" i="5"/>
  <c r="I50" i="5"/>
  <c r="J50" i="5"/>
  <c r="L50" i="5"/>
  <c r="M50" i="5"/>
  <c r="O50" i="5"/>
  <c r="P50" i="5"/>
  <c r="R50" i="5"/>
  <c r="S50" i="5"/>
  <c r="C50" i="5"/>
  <c r="D24" i="5"/>
  <c r="F24" i="5"/>
  <c r="G24" i="5"/>
  <c r="I24" i="5"/>
  <c r="J24" i="5"/>
  <c r="L24" i="5"/>
  <c r="M24" i="5"/>
  <c r="O24" i="5"/>
  <c r="P24" i="5"/>
  <c r="R24" i="5"/>
  <c r="S24" i="5"/>
  <c r="C24" i="5"/>
  <c r="U49" i="5"/>
  <c r="V49" i="5"/>
  <c r="V48" i="5"/>
  <c r="U48" i="5"/>
  <c r="E14" i="5"/>
  <c r="U22" i="5"/>
  <c r="Y22" i="5" s="1"/>
  <c r="V22" i="5"/>
  <c r="U57" i="5"/>
  <c r="Y57" i="5" s="1"/>
  <c r="C61" i="5"/>
  <c r="V68" i="5"/>
  <c r="V69" i="5"/>
  <c r="V70" i="5"/>
  <c r="V67" i="5"/>
  <c r="W67" i="5" s="1"/>
  <c r="U68" i="5"/>
  <c r="U69" i="5"/>
  <c r="U70" i="5"/>
  <c r="U67" i="5"/>
  <c r="T68" i="5"/>
  <c r="T69" i="5"/>
  <c r="T67" i="5"/>
  <c r="Q68" i="5"/>
  <c r="Q69" i="5"/>
  <c r="Q70" i="5"/>
  <c r="Q67" i="5"/>
  <c r="N68" i="5"/>
  <c r="N69" i="5"/>
  <c r="K68" i="5"/>
  <c r="K69" i="5"/>
  <c r="K70" i="5"/>
  <c r="N67" i="5"/>
  <c r="K67" i="5"/>
  <c r="H67" i="5"/>
  <c r="H71" i="5" s="1"/>
  <c r="E69" i="5"/>
  <c r="E68" i="5"/>
  <c r="E67" i="5"/>
  <c r="D71" i="5"/>
  <c r="F71" i="5"/>
  <c r="G71" i="5"/>
  <c r="I71" i="5"/>
  <c r="J71" i="5"/>
  <c r="L71" i="5"/>
  <c r="M71" i="5"/>
  <c r="O71" i="5"/>
  <c r="P71" i="5"/>
  <c r="R71" i="5"/>
  <c r="S71" i="5"/>
  <c r="C71" i="5"/>
  <c r="V58" i="5"/>
  <c r="V59" i="5"/>
  <c r="V57" i="5"/>
  <c r="U58" i="5"/>
  <c r="U59" i="5"/>
  <c r="Y59" i="5" s="1"/>
  <c r="T58" i="5"/>
  <c r="T59" i="5"/>
  <c r="T60" i="5"/>
  <c r="T61" i="5" s="1"/>
  <c r="T57" i="5"/>
  <c r="Q58" i="5"/>
  <c r="Q59" i="5"/>
  <c r="Q60" i="5"/>
  <c r="Q57" i="5"/>
  <c r="N58" i="5"/>
  <c r="N59" i="5"/>
  <c r="N60" i="5"/>
  <c r="N57" i="5"/>
  <c r="K58" i="5"/>
  <c r="K59" i="5"/>
  <c r="K57" i="5"/>
  <c r="H58" i="5"/>
  <c r="H59" i="5"/>
  <c r="H57" i="5"/>
  <c r="E58" i="5"/>
  <c r="E59" i="5"/>
  <c r="E60" i="5"/>
  <c r="E57" i="5"/>
  <c r="D61" i="5"/>
  <c r="F61" i="5"/>
  <c r="G61" i="5"/>
  <c r="I61" i="5"/>
  <c r="J61" i="5"/>
  <c r="L61" i="5"/>
  <c r="M61" i="5"/>
  <c r="O61" i="5"/>
  <c r="P61" i="5"/>
  <c r="R61" i="5"/>
  <c r="S61" i="5"/>
  <c r="X6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31" i="5"/>
  <c r="U32" i="5"/>
  <c r="U33" i="5"/>
  <c r="U34" i="5"/>
  <c r="W34" i="5" s="1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31" i="5"/>
  <c r="Q45" i="5"/>
  <c r="Q46" i="5"/>
  <c r="N37" i="5"/>
  <c r="N38" i="5"/>
  <c r="N39" i="5"/>
  <c r="N40" i="5"/>
  <c r="N41" i="5"/>
  <c r="N42" i="5"/>
  <c r="N43" i="5"/>
  <c r="N44" i="5"/>
  <c r="N45" i="5"/>
  <c r="N46" i="5"/>
  <c r="H42" i="5"/>
  <c r="H43" i="5"/>
  <c r="H44" i="5"/>
  <c r="H45" i="5"/>
  <c r="H46" i="5"/>
  <c r="E42" i="5"/>
  <c r="E43" i="5"/>
  <c r="E44" i="5"/>
  <c r="E45" i="5"/>
  <c r="E46" i="5"/>
  <c r="E47" i="5"/>
  <c r="K46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31" i="5"/>
  <c r="N32" i="5"/>
  <c r="N33" i="5"/>
  <c r="N34" i="5"/>
  <c r="N35" i="5"/>
  <c r="N36" i="5"/>
  <c r="N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31" i="5"/>
  <c r="H32" i="5"/>
  <c r="H33" i="5"/>
  <c r="H34" i="5"/>
  <c r="H35" i="5"/>
  <c r="H36" i="5"/>
  <c r="H37" i="5"/>
  <c r="H38" i="5"/>
  <c r="H39" i="5"/>
  <c r="H40" i="5"/>
  <c r="H41" i="5"/>
  <c r="H31" i="5"/>
  <c r="E32" i="5"/>
  <c r="E33" i="5"/>
  <c r="E34" i="5"/>
  <c r="E35" i="5"/>
  <c r="E36" i="5"/>
  <c r="E37" i="5"/>
  <c r="E38" i="5"/>
  <c r="E39" i="5"/>
  <c r="E40" i="5"/>
  <c r="E41" i="5"/>
  <c r="E31" i="5"/>
  <c r="N21" i="5"/>
  <c r="V21" i="5"/>
  <c r="T21" i="5"/>
  <c r="Q21" i="5"/>
  <c r="K21" i="5"/>
  <c r="H21" i="5"/>
  <c r="E21" i="5"/>
  <c r="U21" i="5"/>
  <c r="Y21" i="5" s="1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5" i="5"/>
  <c r="U18" i="5"/>
  <c r="Y18" i="5" s="1"/>
  <c r="U19" i="5"/>
  <c r="Y19" i="5" s="1"/>
  <c r="U20" i="5"/>
  <c r="Y20" i="5" s="1"/>
  <c r="U6" i="5"/>
  <c r="Y6" i="5" s="1"/>
  <c r="U7" i="5"/>
  <c r="Y7" i="5" s="1"/>
  <c r="U8" i="5"/>
  <c r="Y8" i="5" s="1"/>
  <c r="U9" i="5"/>
  <c r="Y9" i="5" s="1"/>
  <c r="U10" i="5"/>
  <c r="Y10" i="5" s="1"/>
  <c r="U11" i="5"/>
  <c r="Y11" i="5" s="1"/>
  <c r="U12" i="5"/>
  <c r="Y12" i="5" s="1"/>
  <c r="U13" i="5"/>
  <c r="Y13" i="5" s="1"/>
  <c r="U14" i="5"/>
  <c r="Y14" i="5" s="1"/>
  <c r="U15" i="5"/>
  <c r="Y15" i="5" s="1"/>
  <c r="U16" i="5"/>
  <c r="Y16" i="5" s="1"/>
  <c r="U17" i="5"/>
  <c r="Y17" i="5" s="1"/>
  <c r="U5" i="5"/>
  <c r="Y5" i="5" s="1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5" i="5"/>
  <c r="H16" i="5"/>
  <c r="H17" i="5"/>
  <c r="H18" i="5"/>
  <c r="H19" i="5"/>
  <c r="H20" i="5"/>
  <c r="H6" i="5"/>
  <c r="H7" i="5"/>
  <c r="H8" i="5"/>
  <c r="H9" i="5"/>
  <c r="H10" i="5"/>
  <c r="H11" i="5"/>
  <c r="H12" i="5"/>
  <c r="H13" i="5"/>
  <c r="H14" i="5"/>
  <c r="H15" i="5"/>
  <c r="H5" i="5"/>
  <c r="E6" i="5"/>
  <c r="E7" i="5"/>
  <c r="W7" i="5" s="1"/>
  <c r="E8" i="5"/>
  <c r="E9" i="5"/>
  <c r="E10" i="5"/>
  <c r="E11" i="5"/>
  <c r="E12" i="5"/>
  <c r="E13" i="5"/>
  <c r="E15" i="5"/>
  <c r="E16" i="5"/>
  <c r="E17" i="5"/>
  <c r="E18" i="5"/>
  <c r="E19" i="5"/>
  <c r="E20" i="5"/>
  <c r="E5" i="5"/>
  <c r="N15" i="6"/>
  <c r="K15" i="6"/>
  <c r="H15" i="6"/>
  <c r="E15" i="6"/>
  <c r="N14" i="6"/>
  <c r="K14" i="6"/>
  <c r="H14" i="6"/>
  <c r="E14" i="6"/>
  <c r="N13" i="6"/>
  <c r="K13" i="6"/>
  <c r="H13" i="6"/>
  <c r="E13" i="6"/>
  <c r="N12" i="6"/>
  <c r="K12" i="6"/>
  <c r="H12" i="6"/>
  <c r="E12" i="6"/>
  <c r="N11" i="6"/>
  <c r="K11" i="6"/>
  <c r="H11" i="6"/>
  <c r="E11" i="6"/>
  <c r="N10" i="6"/>
  <c r="K10" i="6"/>
  <c r="H10" i="6"/>
  <c r="E10" i="6"/>
  <c r="N9" i="6"/>
  <c r="K9" i="6"/>
  <c r="H9" i="6"/>
  <c r="E9" i="6"/>
  <c r="N8" i="6"/>
  <c r="K8" i="6"/>
  <c r="H8" i="6"/>
  <c r="E8" i="6"/>
  <c r="N7" i="6"/>
  <c r="K7" i="6"/>
  <c r="H7" i="6"/>
  <c r="E7" i="6"/>
  <c r="W42" i="5" l="1"/>
  <c r="K26" i="6"/>
  <c r="K71" i="5"/>
  <c r="W68" i="5"/>
  <c r="T71" i="5"/>
  <c r="Q71" i="5"/>
  <c r="N61" i="5"/>
  <c r="Q61" i="5"/>
  <c r="N71" i="5"/>
  <c r="W8" i="5"/>
  <c r="H61" i="5"/>
  <c r="E71" i="5"/>
  <c r="E61" i="5"/>
  <c r="W20" i="5"/>
  <c r="K61" i="5"/>
  <c r="Q50" i="5"/>
  <c r="W21" i="5"/>
  <c r="W47" i="5"/>
  <c r="T24" i="5"/>
  <c r="H24" i="5"/>
  <c r="T50" i="5"/>
  <c r="W46" i="5"/>
  <c r="N50" i="5"/>
  <c r="K50" i="5"/>
  <c r="H50" i="5"/>
  <c r="W44" i="5"/>
  <c r="W36" i="5"/>
  <c r="E50" i="5"/>
  <c r="Q24" i="5"/>
  <c r="N24" i="5"/>
  <c r="K24" i="5"/>
  <c r="W9" i="5"/>
  <c r="W16" i="5"/>
  <c r="W15" i="5"/>
  <c r="W5" i="5"/>
  <c r="W19" i="5"/>
  <c r="W70" i="5"/>
  <c r="W69" i="5"/>
  <c r="U71" i="5"/>
  <c r="V71" i="5"/>
  <c r="W58" i="5"/>
  <c r="Y58" i="5"/>
  <c r="V61" i="5"/>
  <c r="U61" i="5"/>
  <c r="Y61" i="5" s="1"/>
  <c r="W57" i="5"/>
  <c r="W59" i="5"/>
  <c r="W60" i="5"/>
  <c r="W43" i="5"/>
  <c r="W35" i="5"/>
  <c r="W31" i="5"/>
  <c r="W40" i="5"/>
  <c r="W32" i="5"/>
  <c r="W48" i="5"/>
  <c r="W38" i="5"/>
  <c r="W41" i="5"/>
  <c r="W33" i="5"/>
  <c r="W49" i="5"/>
  <c r="V50" i="5"/>
  <c r="W39" i="5"/>
  <c r="W45" i="5"/>
  <c r="W37" i="5"/>
  <c r="U50" i="5"/>
  <c r="W13" i="5"/>
  <c r="W18" i="5"/>
  <c r="W10" i="5"/>
  <c r="W6" i="5"/>
  <c r="W23" i="5"/>
  <c r="W14" i="5"/>
  <c r="W22" i="5"/>
  <c r="V24" i="5"/>
  <c r="W12" i="5"/>
  <c r="W11" i="5"/>
  <c r="W17" i="5"/>
  <c r="E24" i="5"/>
  <c r="U24" i="5"/>
  <c r="Y24" i="5" s="1"/>
  <c r="E26" i="6"/>
  <c r="N26" i="6"/>
  <c r="H26" i="6"/>
  <c r="W71" i="5" l="1"/>
  <c r="W61" i="5"/>
  <c r="W50" i="5"/>
  <c r="W24" i="5"/>
</calcChain>
</file>

<file path=xl/sharedStrings.xml><?xml version="1.0" encoding="utf-8"?>
<sst xmlns="http://schemas.openxmlformats.org/spreadsheetml/2006/main" count="209" uniqueCount="48">
  <si>
    <t>B1a</t>
  </si>
  <si>
    <t>B1b</t>
  </si>
  <si>
    <t>B1c</t>
  </si>
  <si>
    <t>B2</t>
  </si>
  <si>
    <t>01/04/2002 - 31/03/2003</t>
  </si>
  <si>
    <t>01/04/2003 - 31/03/2004</t>
  </si>
  <si>
    <t>01/04/2004 - 31/03/2005</t>
  </si>
  <si>
    <t>01/04/2005 - 31/03/2006</t>
  </si>
  <si>
    <t>01/04/2006 - 31/03/2007</t>
  </si>
  <si>
    <t>01/04/2007 - 31/03/2008</t>
  </si>
  <si>
    <t>01/04/2008 - 31/03/2009</t>
  </si>
  <si>
    <t>01/04/2009 - 31/03/2010</t>
  </si>
  <si>
    <t>01/04/2010 - 31/03/2011</t>
  </si>
  <si>
    <t>01/04/2011 - 31/03/2012</t>
  </si>
  <si>
    <t>01/04/2012 - 31/03/2013</t>
  </si>
  <si>
    <t>01/04/2013 - 31/03/2014</t>
  </si>
  <si>
    <t>01/04/2014 - 31/03/2015</t>
  </si>
  <si>
    <t>01/04/2015 - 31/03/2016</t>
  </si>
  <si>
    <t>01/04/2016 - 31/03/2017</t>
  </si>
  <si>
    <t>TOTAL</t>
  </si>
  <si>
    <t>Percentage on PDL</t>
  </si>
  <si>
    <t>B8</t>
  </si>
  <si>
    <t>01/04/2017 - 31/03/2018</t>
  </si>
  <si>
    <t>B1 (Unspecifed)</t>
  </si>
  <si>
    <t>B1 - B8</t>
  </si>
  <si>
    <t>Gains</t>
  </si>
  <si>
    <t>Losses</t>
  </si>
  <si>
    <t>Net</t>
  </si>
  <si>
    <t>Additional employment floorspace on PDL (Gross)</t>
  </si>
  <si>
    <t>Additional employment land on PDL (Gross)</t>
  </si>
  <si>
    <t>Outline</t>
  </si>
  <si>
    <t>Under Construction</t>
  </si>
  <si>
    <t>Unimplimented</t>
  </si>
  <si>
    <t>Allocation</t>
  </si>
  <si>
    <t>A1</t>
  </si>
  <si>
    <t>A2</t>
  </si>
  <si>
    <t>D2</t>
  </si>
  <si>
    <t>Total</t>
  </si>
  <si>
    <t>AMOUNT OF COMPLETED FLOORSPACE IN LOCAL AUTHORITY AREA (SQ.M.)</t>
  </si>
  <si>
    <t>01/04/2018 - 31/03/2019</t>
  </si>
  <si>
    <t>01/04/2019 - 31/03/2020</t>
  </si>
  <si>
    <t>01/04/2020 - 31/03/2021</t>
  </si>
  <si>
    <t>SOUTH CAMBRIDGESHIRE COMPLETIONS (2021 UPDATE) Sqm</t>
  </si>
  <si>
    <t>SOUTH CAMBRIDGESHIRE COMPLETIONS (2021 UPDATE) Ha</t>
  </si>
  <si>
    <t>SOUTH CAMBRIDGESHIRE COMMITMENTS (2021 UPDATE) sqm</t>
  </si>
  <si>
    <t>SOUTH CAMBRIDGESHIRE COMMITMENTS (2021 UPDATE) Ha</t>
  </si>
  <si>
    <t>South Cambridgeshire</t>
  </si>
  <si>
    <t>Table R1.2. South Cambridgeshire Town Centre Uses (2002-2021)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</si>
</sst>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0" fontId="7" fillId="0" borderId="0"/>
    <xf numFmtId="0" fontId="14" fillId="0" borderId="0"/>
    <xf numFmtId="0" fontId="7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</cellStyleXfs>
  <cellXfs count="153">
    <xf numFmtId="0" fontId="0" fillId="0" borderId="0" xfId="0">
      <alignment vertical="top"/>
    </xf>
    <xf numFmtId="0" fontId="4" fillId="0" borderId="0" xfId="0" applyFont="1" applyAlignment="1"/>
    <xf numFmtId="0" fontId="4" fillId="0" borderId="0" xfId="0" applyFont="1" applyBorder="1" applyAlignment="1"/>
    <xf numFmtId="0" fontId="3" fillId="4" borderId="1" xfId="7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top"/>
    </xf>
    <xf numFmtId="14" fontId="6" fillId="4" borderId="2" xfId="8" applyNumberFormat="1" applyFont="1" applyFill="1" applyBorder="1" applyAlignment="1">
      <alignment vertical="center"/>
    </xf>
    <xf numFmtId="0" fontId="6" fillId="4" borderId="2" xfId="7" applyFont="1" applyFill="1" applyBorder="1" applyAlignment="1">
      <alignment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2" fontId="3" fillId="0" borderId="4" xfId="6" applyNumberFormat="1" applyFont="1" applyFill="1" applyBorder="1" applyAlignment="1">
      <alignment horizontal="center" vertical="center" wrapText="1"/>
    </xf>
    <xf numFmtId="0" fontId="6" fillId="4" borderId="5" xfId="7" applyFont="1" applyFill="1" applyBorder="1" applyAlignment="1">
      <alignment vertical="center" wrapText="1"/>
    </xf>
    <xf numFmtId="0" fontId="6" fillId="5" borderId="6" xfId="3" applyFont="1" applyFill="1" applyBorder="1" applyAlignment="1">
      <alignment vertical="center"/>
    </xf>
    <xf numFmtId="2" fontId="6" fillId="5" borderId="7" xfId="6" applyNumberFormat="1" applyFont="1" applyFill="1" applyBorder="1" applyAlignment="1">
      <alignment horizontal="center" vertical="center" wrapText="1"/>
    </xf>
    <xf numFmtId="0" fontId="3" fillId="4" borderId="3" xfId="7" applyFont="1" applyFill="1" applyBorder="1" applyAlignment="1" applyProtection="1">
      <alignment horizontal="center" vertical="center" wrapText="1"/>
      <protection locked="0"/>
    </xf>
    <xf numFmtId="0" fontId="3" fillId="4" borderId="4" xfId="7" applyFont="1" applyFill="1" applyBorder="1" applyAlignment="1">
      <alignment horizontal="center" vertical="center" wrapText="1"/>
    </xf>
    <xf numFmtId="0" fontId="3" fillId="4" borderId="3" xfId="7" applyFont="1" applyFill="1" applyBorder="1" applyAlignment="1">
      <alignment horizontal="center" vertical="center" wrapText="1"/>
    </xf>
    <xf numFmtId="0" fontId="3" fillId="4" borderId="8" xfId="7" applyFont="1" applyFill="1" applyBorder="1" applyAlignment="1" applyProtection="1">
      <alignment horizontal="center" vertical="center" wrapText="1"/>
      <protection locked="0"/>
    </xf>
    <xf numFmtId="0" fontId="3" fillId="4" borderId="9" xfId="7" applyFont="1" applyFill="1" applyBorder="1" applyAlignment="1">
      <alignment horizontal="center" vertical="center" wrapText="1"/>
    </xf>
    <xf numFmtId="0" fontId="3" fillId="4" borderId="10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/>
    <xf numFmtId="1" fontId="4" fillId="0" borderId="0" xfId="0" applyNumberFormat="1" applyFont="1" applyFill="1" applyBorder="1" applyAlignment="1"/>
    <xf numFmtId="1" fontId="6" fillId="0" borderId="0" xfId="6" applyNumberFormat="1" applyFont="1" applyFill="1" applyBorder="1" applyAlignment="1">
      <alignment horizontal="center" vertical="center" wrapText="1"/>
    </xf>
    <xf numFmtId="3" fontId="3" fillId="0" borderId="3" xfId="6" applyNumberFormat="1" applyFont="1" applyFill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horizontal="center" vertical="center" wrapText="1"/>
    </xf>
    <xf numFmtId="3" fontId="3" fillId="0" borderId="4" xfId="6" applyNumberFormat="1" applyFont="1" applyFill="1" applyBorder="1" applyAlignment="1">
      <alignment horizontal="center" vertical="center" wrapText="1"/>
    </xf>
    <xf numFmtId="3" fontId="6" fillId="5" borderId="7" xfId="6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7" fillId="0" borderId="0" xfId="1"/>
    <xf numFmtId="0" fontId="5" fillId="0" borderId="0" xfId="1" applyFont="1"/>
    <xf numFmtId="0" fontId="3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0" xfId="1" applyFont="1"/>
    <xf numFmtId="3" fontId="3" fillId="0" borderId="1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/>
    <xf numFmtId="3" fontId="3" fillId="0" borderId="12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/>
    <xf numFmtId="0" fontId="6" fillId="0" borderId="0" xfId="1" applyNumberFormat="1" applyFont="1"/>
    <xf numFmtId="0" fontId="6" fillId="0" borderId="0" xfId="1" applyFont="1" applyBorder="1"/>
    <xf numFmtId="0" fontId="0" fillId="6" borderId="0" xfId="0" applyFill="1">
      <alignment vertical="top"/>
    </xf>
    <xf numFmtId="0" fontId="15" fillId="6" borderId="0" xfId="0" applyFont="1" applyFill="1">
      <alignment vertical="top"/>
    </xf>
    <xf numFmtId="0" fontId="3" fillId="4" borderId="14" xfId="7" applyFont="1" applyFill="1" applyBorder="1" applyAlignment="1">
      <alignment horizontal="center" vertical="center" wrapText="1"/>
    </xf>
    <xf numFmtId="0" fontId="3" fillId="4" borderId="15" xfId="7" applyFont="1" applyFill="1" applyBorder="1" applyAlignment="1" applyProtection="1">
      <alignment horizontal="center" vertical="center" wrapText="1"/>
      <protection locked="0"/>
    </xf>
    <xf numFmtId="14" fontId="6" fillId="4" borderId="16" xfId="8" applyNumberFormat="1" applyFont="1" applyFill="1" applyBorder="1" applyAlignment="1">
      <alignment vertical="center"/>
    </xf>
    <xf numFmtId="0" fontId="3" fillId="4" borderId="12" xfId="7" applyFont="1" applyFill="1" applyBorder="1" applyAlignment="1">
      <alignment horizontal="center" vertical="center" wrapText="1"/>
    </xf>
    <xf numFmtId="0" fontId="3" fillId="4" borderId="17" xfId="7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/>
    <xf numFmtId="0" fontId="15" fillId="0" borderId="0" xfId="0" applyFont="1" applyBorder="1" applyAlignment="1"/>
    <xf numFmtId="3" fontId="6" fillId="5" borderId="18" xfId="6" applyNumberFormat="1" applyFont="1" applyFill="1" applyBorder="1" applyAlignment="1">
      <alignment horizontal="center" vertical="center" wrapText="1"/>
    </xf>
    <xf numFmtId="10" fontId="6" fillId="5" borderId="19" xfId="6" applyNumberFormat="1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/>
    </xf>
    <xf numFmtId="10" fontId="16" fillId="5" borderId="20" xfId="0" applyNumberFormat="1" applyFont="1" applyFill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4" fontId="3" fillId="6" borderId="4" xfId="6" applyNumberFormat="1" applyFont="1" applyFill="1" applyBorder="1" applyAlignment="1">
      <alignment horizontal="center" vertical="center" wrapText="1"/>
    </xf>
    <xf numFmtId="4" fontId="3" fillId="6" borderId="10" xfId="6" applyNumberFormat="1" applyFont="1" applyFill="1" applyBorder="1" applyAlignment="1">
      <alignment horizontal="center" vertical="center" wrapText="1"/>
    </xf>
    <xf numFmtId="2" fontId="6" fillId="5" borderId="18" xfId="6" applyNumberFormat="1" applyFont="1" applyFill="1" applyBorder="1" applyAlignment="1">
      <alignment horizontal="center" vertical="center" wrapText="1"/>
    </xf>
    <xf numFmtId="2" fontId="6" fillId="5" borderId="21" xfId="6" applyNumberFormat="1" applyFont="1" applyFill="1" applyBorder="1" applyAlignment="1">
      <alignment horizontal="center" vertical="center" wrapText="1"/>
    </xf>
    <xf numFmtId="2" fontId="6" fillId="5" borderId="19" xfId="6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/>
    </xf>
    <xf numFmtId="3" fontId="6" fillId="3" borderId="22" xfId="1" applyNumberFormat="1" applyFont="1" applyFill="1" applyBorder="1" applyAlignment="1">
      <alignment horizontal="center"/>
    </xf>
    <xf numFmtId="3" fontId="6" fillId="3" borderId="20" xfId="1" applyNumberFormat="1" applyFont="1" applyFill="1" applyBorder="1" applyAlignment="1">
      <alignment horizontal="center"/>
    </xf>
    <xf numFmtId="0" fontId="6" fillId="3" borderId="23" xfId="6" applyFont="1" applyFill="1" applyBorder="1" applyAlignment="1">
      <alignment vertical="center" wrapText="1"/>
    </xf>
    <xf numFmtId="3" fontId="3" fillId="0" borderId="24" xfId="1" applyNumberFormat="1" applyFont="1" applyFill="1" applyBorder="1" applyAlignment="1">
      <alignment horizontal="center" vertical="center"/>
    </xf>
    <xf numFmtId="3" fontId="6" fillId="3" borderId="18" xfId="1" applyNumberFormat="1" applyFont="1" applyFill="1" applyBorder="1" applyAlignment="1">
      <alignment horizontal="center"/>
    </xf>
    <xf numFmtId="3" fontId="3" fillId="0" borderId="28" xfId="1" applyNumberFormat="1" applyFont="1" applyFill="1" applyBorder="1" applyAlignment="1">
      <alignment horizontal="center" vertical="center"/>
    </xf>
    <xf numFmtId="14" fontId="6" fillId="2" borderId="24" xfId="8" applyNumberFormat="1" applyFont="1" applyFill="1" applyBorder="1" applyAlignment="1">
      <alignment vertical="center"/>
    </xf>
    <xf numFmtId="0" fontId="6" fillId="2" borderId="24" xfId="6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6" fillId="2" borderId="25" xfId="1" applyFont="1" applyFill="1" applyBorder="1" applyAlignment="1">
      <alignment vertical="center"/>
    </xf>
    <xf numFmtId="3" fontId="6" fillId="0" borderId="0" xfId="1" applyNumberFormat="1" applyFont="1"/>
    <xf numFmtId="3" fontId="6" fillId="0" borderId="0" xfId="1" applyNumberFormat="1" applyFont="1" applyBorder="1"/>
    <xf numFmtId="0" fontId="3" fillId="0" borderId="0" xfId="1" applyFont="1" applyFill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0" fontId="9" fillId="0" borderId="0" xfId="0" applyFont="1" applyFill="1" applyAlignment="1"/>
    <xf numFmtId="0" fontId="4" fillId="0" borderId="0" xfId="0" applyFont="1" applyFill="1" applyAlignment="1"/>
    <xf numFmtId="0" fontId="0" fillId="0" borderId="0" xfId="0" applyFill="1">
      <alignment vertical="top"/>
    </xf>
    <xf numFmtId="1" fontId="3" fillId="0" borderId="1" xfId="6" applyNumberFormat="1" applyFont="1" applyBorder="1" applyAlignment="1">
      <alignment horizontal="center" vertical="center" wrapText="1"/>
    </xf>
    <xf numFmtId="1" fontId="0" fillId="0" borderId="1" xfId="0" applyNumberFormat="1" applyBorder="1">
      <alignment vertical="top"/>
    </xf>
    <xf numFmtId="164" fontId="0" fillId="0" borderId="1" xfId="0" applyNumberFormat="1" applyBorder="1">
      <alignment vertical="top"/>
    </xf>
    <xf numFmtId="1" fontId="15" fillId="0" borderId="0" xfId="0" applyNumberFormat="1" applyFont="1" applyBorder="1" applyAlignment="1"/>
    <xf numFmtId="0" fontId="18" fillId="0" borderId="0" xfId="0" applyFont="1" applyAlignment="1"/>
    <xf numFmtId="3" fontId="3" fillId="0" borderId="0" xfId="1" applyNumberFormat="1" applyFont="1"/>
    <xf numFmtId="0" fontId="6" fillId="4" borderId="29" xfId="7" applyFont="1" applyFill="1" applyBorder="1" applyAlignment="1">
      <alignment horizontal="center" vertical="center" wrapText="1"/>
    </xf>
    <xf numFmtId="0" fontId="6" fillId="4" borderId="35" xfId="7" applyFont="1" applyFill="1" applyBorder="1" applyAlignment="1">
      <alignment horizontal="center" vertical="center" wrapText="1"/>
    </xf>
    <xf numFmtId="0" fontId="6" fillId="4" borderId="30" xfId="7" applyFont="1" applyFill="1" applyBorder="1" applyAlignment="1">
      <alignment horizontal="center" vertical="center" wrapText="1"/>
    </xf>
    <xf numFmtId="0" fontId="5" fillId="5" borderId="23" xfId="4" applyFont="1" applyFill="1" applyBorder="1" applyAlignment="1">
      <alignment horizontal="center" vertical="center"/>
    </xf>
    <xf numFmtId="0" fontId="5" fillId="5" borderId="21" xfId="4" applyFont="1" applyFill="1" applyBorder="1" applyAlignment="1">
      <alignment horizontal="center" vertical="center"/>
    </xf>
    <xf numFmtId="0" fontId="5" fillId="5" borderId="19" xfId="4" applyFont="1" applyFill="1" applyBorder="1" applyAlignment="1">
      <alignment horizontal="center" vertical="center"/>
    </xf>
    <xf numFmtId="0" fontId="5" fillId="4" borderId="31" xfId="7" applyFont="1" applyFill="1" applyBorder="1" applyAlignment="1">
      <alignment horizontal="center" vertical="center" wrapText="1"/>
    </xf>
    <xf numFmtId="0" fontId="5" fillId="4" borderId="34" xfId="7" applyFont="1" applyFill="1" applyBorder="1" applyAlignment="1">
      <alignment horizontal="center" vertical="center" wrapText="1"/>
    </xf>
    <xf numFmtId="0" fontId="5" fillId="4" borderId="38" xfId="7" applyFont="1" applyFill="1" applyBorder="1" applyAlignment="1">
      <alignment horizontal="center" vertical="center" wrapText="1"/>
    </xf>
    <xf numFmtId="0" fontId="5" fillId="4" borderId="39" xfId="7" applyFont="1" applyFill="1" applyBorder="1" applyAlignment="1">
      <alignment horizontal="center" vertical="center" wrapText="1"/>
    </xf>
    <xf numFmtId="0" fontId="6" fillId="4" borderId="36" xfId="7" applyFont="1" applyFill="1" applyBorder="1" applyAlignment="1">
      <alignment horizontal="center" vertical="center" wrapText="1"/>
    </xf>
    <xf numFmtId="0" fontId="6" fillId="4" borderId="37" xfId="7" applyFont="1" applyFill="1" applyBorder="1" applyAlignment="1">
      <alignment horizontal="center" vertical="center" wrapText="1"/>
    </xf>
    <xf numFmtId="0" fontId="5" fillId="5" borderId="31" xfId="4" applyFont="1" applyFill="1" applyBorder="1" applyAlignment="1">
      <alignment horizontal="center" vertical="center"/>
    </xf>
    <xf numFmtId="0" fontId="5" fillId="5" borderId="32" xfId="4" applyFont="1" applyFill="1" applyBorder="1" applyAlignment="1">
      <alignment horizontal="center" vertical="center"/>
    </xf>
    <xf numFmtId="0" fontId="5" fillId="5" borderId="33" xfId="4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11" fillId="3" borderId="40" xfId="1" applyFont="1" applyFill="1" applyBorder="1" applyAlignment="1">
      <alignment vertical="center"/>
    </xf>
    <xf numFmtId="0" fontId="7" fillId="3" borderId="32" xfId="1" applyFont="1" applyFill="1" applyBorder="1" applyAlignment="1">
      <alignment vertical="center"/>
    </xf>
    <xf numFmtId="0" fontId="7" fillId="3" borderId="33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1" fontId="3" fillId="0" borderId="1" xfId="6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>
      <alignment vertical="top"/>
    </xf>
    <xf numFmtId="3" fontId="15" fillId="0" borderId="3" xfId="0" applyNumberFormat="1" applyFont="1" applyFill="1" applyBorder="1" applyAlignment="1">
      <alignment horizontal="center" vertical="center"/>
    </xf>
    <xf numFmtId="10" fontId="15" fillId="0" borderId="4" xfId="0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right" vertical="center" wrapText="1"/>
    </xf>
    <xf numFmtId="0" fontId="3" fillId="0" borderId="1" xfId="6" applyNumberFormat="1" applyFont="1" applyFill="1" applyBorder="1" applyAlignment="1">
      <alignment horizontal="right" vertical="center" wrapText="1"/>
    </xf>
    <xf numFmtId="3" fontId="3" fillId="0" borderId="3" xfId="6" applyNumberFormat="1" applyFont="1" applyFill="1" applyBorder="1" applyAlignment="1">
      <alignment horizontal="right" vertical="center" wrapText="1"/>
    </xf>
    <xf numFmtId="3" fontId="3" fillId="0" borderId="1" xfId="6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>
      <alignment vertical="top"/>
    </xf>
    <xf numFmtId="164" fontId="3" fillId="0" borderId="3" xfId="6" applyNumberFormat="1" applyFont="1" applyFill="1" applyBorder="1" applyAlignment="1">
      <alignment horizontal="right" vertical="center" wrapText="1"/>
    </xf>
    <xf numFmtId="164" fontId="3" fillId="0" borderId="1" xfId="6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" fillId="0" borderId="8" xfId="6" applyNumberFormat="1" applyFont="1" applyFill="1" applyBorder="1" applyAlignment="1">
      <alignment horizontal="center" vertical="center" wrapText="1"/>
    </xf>
    <xf numFmtId="3" fontId="3" fillId="0" borderId="9" xfId="6" applyNumberFormat="1" applyFont="1" applyFill="1" applyBorder="1" applyAlignment="1">
      <alignment horizontal="center" vertical="center" wrapText="1"/>
    </xf>
    <xf numFmtId="3" fontId="3" fillId="0" borderId="10" xfId="6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4" fontId="3" fillId="0" borderId="3" xfId="6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4" fontId="3" fillId="0" borderId="4" xfId="6" applyNumberFormat="1" applyFont="1" applyFill="1" applyBorder="1" applyAlignment="1">
      <alignment horizontal="center" vertical="center" wrapText="1"/>
    </xf>
    <xf numFmtId="4" fontId="3" fillId="0" borderId="8" xfId="6" applyNumberFormat="1" applyFont="1" applyFill="1" applyBorder="1" applyAlignment="1">
      <alignment horizontal="center" vertical="center" wrapText="1"/>
    </xf>
    <xf numFmtId="4" fontId="3" fillId="0" borderId="9" xfId="6" applyNumberFormat="1" applyFont="1" applyFill="1" applyBorder="1" applyAlignment="1">
      <alignment horizontal="center" vertical="center" wrapText="1"/>
    </xf>
    <xf numFmtId="4" fontId="3" fillId="0" borderId="10" xfId="6" applyNumberFormat="1" applyFont="1" applyFill="1" applyBorder="1" applyAlignment="1">
      <alignment horizontal="center" vertical="center" wrapText="1"/>
    </xf>
    <xf numFmtId="3" fontId="3" fillId="0" borderId="25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27" xfId="1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3 2 2" xfId="3" xr:uid="{00000000-0005-0000-0000-000003000000}"/>
    <cellStyle name="Normal 7" xfId="4" xr:uid="{00000000-0005-0000-0000-000004000000}"/>
    <cellStyle name="Normal 8" xfId="5" xr:uid="{00000000-0005-0000-0000-000005000000}"/>
    <cellStyle name="Normal_2004 completions (all districts) for 2004 RAMR (run 04.08.04) 2 2" xfId="6" xr:uid="{00000000-0005-0000-0000-000006000000}"/>
    <cellStyle name="Normal_2004 completions (all districts) for 2004 RAMR (run 04.08.04) 3" xfId="7" xr:uid="{00000000-0005-0000-0000-000007000000}"/>
    <cellStyle name="Normal_Sheet1 2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tabSelected="1" zoomScale="60" zoomScaleNormal="6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20" customWidth="1"/>
    <col min="2" max="2" width="33" customWidth="1"/>
    <col min="3" max="9" width="11.109375" customWidth="1"/>
    <col min="10" max="11" width="11.109375" style="11" customWidth="1"/>
    <col min="12" max="23" width="11.109375" customWidth="1"/>
    <col min="24" max="25" width="18.44140625" customWidth="1"/>
    <col min="27" max="27" width="9.109375" style="11" customWidth="1"/>
  </cols>
  <sheetData>
    <row r="1" spans="1:29" s="51" customFormat="1" ht="13.8" thickBot="1" x14ac:dyDescent="0.3">
      <c r="J1" s="52"/>
      <c r="K1" s="52"/>
      <c r="AA1" s="52"/>
    </row>
    <row r="2" spans="1:29" s="1" customFormat="1" ht="24.75" customHeight="1" thickBot="1" x14ac:dyDescent="0.3">
      <c r="B2" s="108" t="s">
        <v>42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AA2" s="58"/>
    </row>
    <row r="3" spans="1:29" s="1" customFormat="1" ht="50.25" customHeight="1" x14ac:dyDescent="0.25">
      <c r="B3" s="102"/>
      <c r="C3" s="96" t="s">
        <v>23</v>
      </c>
      <c r="D3" s="97"/>
      <c r="E3" s="98"/>
      <c r="F3" s="96" t="s">
        <v>0</v>
      </c>
      <c r="G3" s="97"/>
      <c r="H3" s="98"/>
      <c r="I3" s="96" t="s">
        <v>1</v>
      </c>
      <c r="J3" s="97"/>
      <c r="K3" s="98"/>
      <c r="L3" s="96" t="s">
        <v>2</v>
      </c>
      <c r="M3" s="97"/>
      <c r="N3" s="98"/>
      <c r="O3" s="96" t="s">
        <v>3</v>
      </c>
      <c r="P3" s="97"/>
      <c r="Q3" s="98"/>
      <c r="R3" s="96" t="s">
        <v>21</v>
      </c>
      <c r="S3" s="97"/>
      <c r="T3" s="98"/>
      <c r="U3" s="96" t="s">
        <v>24</v>
      </c>
      <c r="V3" s="97"/>
      <c r="W3" s="98"/>
      <c r="X3" s="96"/>
      <c r="Y3" s="98"/>
      <c r="AA3" s="58"/>
    </row>
    <row r="4" spans="1:29" s="1" customFormat="1" ht="57" customHeight="1" x14ac:dyDescent="0.25">
      <c r="A4" s="2"/>
      <c r="B4" s="103"/>
      <c r="C4" s="19" t="s">
        <v>25</v>
      </c>
      <c r="D4" s="3" t="s">
        <v>26</v>
      </c>
      <c r="E4" s="20" t="s">
        <v>27</v>
      </c>
      <c r="F4" s="19" t="s">
        <v>25</v>
      </c>
      <c r="G4" s="3" t="s">
        <v>26</v>
      </c>
      <c r="H4" s="20" t="s">
        <v>27</v>
      </c>
      <c r="I4" s="19" t="s">
        <v>25</v>
      </c>
      <c r="J4" s="3" t="s">
        <v>26</v>
      </c>
      <c r="K4" s="20" t="s">
        <v>27</v>
      </c>
      <c r="L4" s="19" t="s">
        <v>25</v>
      </c>
      <c r="M4" s="3" t="s">
        <v>26</v>
      </c>
      <c r="N4" s="20" t="s">
        <v>27</v>
      </c>
      <c r="O4" s="19" t="s">
        <v>25</v>
      </c>
      <c r="P4" s="3" t="s">
        <v>26</v>
      </c>
      <c r="Q4" s="20" t="s">
        <v>27</v>
      </c>
      <c r="R4" s="19" t="s">
        <v>25</v>
      </c>
      <c r="S4" s="3" t="s">
        <v>26</v>
      </c>
      <c r="T4" s="20" t="s">
        <v>27</v>
      </c>
      <c r="U4" s="19" t="s">
        <v>25</v>
      </c>
      <c r="V4" s="3" t="s">
        <v>26</v>
      </c>
      <c r="W4" s="20" t="s">
        <v>27</v>
      </c>
      <c r="X4" s="21" t="s">
        <v>28</v>
      </c>
      <c r="Y4" s="20" t="s">
        <v>20</v>
      </c>
      <c r="AA4" s="58"/>
    </row>
    <row r="5" spans="1:29" s="1" customFormat="1" ht="23.25" customHeight="1" x14ac:dyDescent="0.25">
      <c r="A5" s="2"/>
      <c r="B5" s="12" t="s">
        <v>4</v>
      </c>
      <c r="C5" s="90">
        <v>320</v>
      </c>
      <c r="D5" s="91">
        <v>0</v>
      </c>
      <c r="E5" s="32">
        <f>C5+D5</f>
        <v>320</v>
      </c>
      <c r="F5" s="91">
        <v>13561</v>
      </c>
      <c r="G5" s="91">
        <v>-450</v>
      </c>
      <c r="H5" s="32">
        <f>F5+G5</f>
        <v>13111</v>
      </c>
      <c r="I5" s="91">
        <v>37890</v>
      </c>
      <c r="J5" s="91">
        <v>0</v>
      </c>
      <c r="K5" s="32">
        <f>I5+J5</f>
        <v>37890</v>
      </c>
      <c r="L5" s="91">
        <v>2229</v>
      </c>
      <c r="M5" s="91">
        <v>-11320</v>
      </c>
      <c r="N5" s="32">
        <f>L5+M5</f>
        <v>-9091</v>
      </c>
      <c r="O5" s="91">
        <v>3950</v>
      </c>
      <c r="P5" s="91">
        <v>-7897</v>
      </c>
      <c r="Q5" s="32">
        <f>O5+P5</f>
        <v>-3947</v>
      </c>
      <c r="R5" s="91">
        <v>5457</v>
      </c>
      <c r="S5" s="91">
        <v>-918</v>
      </c>
      <c r="T5" s="32">
        <f>R5+S5</f>
        <v>4539</v>
      </c>
      <c r="U5" s="30">
        <f>C5+F5+I5+L5+O5+R5</f>
        <v>63407</v>
      </c>
      <c r="V5" s="31">
        <f>D5+G5+J5+M5+P5+S5</f>
        <v>-20585</v>
      </c>
      <c r="W5" s="32">
        <f>E5+H5+K5+N5+Q5+T5</f>
        <v>42822</v>
      </c>
      <c r="X5" s="62">
        <v>15464</v>
      </c>
      <c r="Y5" s="63">
        <f>X5/U5</f>
        <v>0.24388474458655984</v>
      </c>
      <c r="AA5" s="58"/>
    </row>
    <row r="6" spans="1:29" s="1" customFormat="1" ht="23.25" customHeight="1" x14ac:dyDescent="0.25">
      <c r="A6" s="5"/>
      <c r="B6" s="12" t="s">
        <v>5</v>
      </c>
      <c r="C6" s="90">
        <v>1328</v>
      </c>
      <c r="D6" s="91">
        <v>0</v>
      </c>
      <c r="E6" s="32">
        <f t="shared" ref="E6:E22" si="0">C6+D6</f>
        <v>1328</v>
      </c>
      <c r="F6" s="91">
        <v>12196</v>
      </c>
      <c r="G6" s="91">
        <v>-1261</v>
      </c>
      <c r="H6" s="32">
        <f t="shared" ref="H6:H22" si="1">F6+G6</f>
        <v>10935</v>
      </c>
      <c r="I6" s="91">
        <v>17114</v>
      </c>
      <c r="J6" s="91">
        <v>-663</v>
      </c>
      <c r="K6" s="32">
        <f t="shared" ref="K6:K23" si="2">I6+J6</f>
        <v>16451</v>
      </c>
      <c r="L6" s="91">
        <v>2030</v>
      </c>
      <c r="M6" s="91">
        <v>-2360</v>
      </c>
      <c r="N6" s="32">
        <f t="shared" ref="N6:N22" si="3">L6+M6</f>
        <v>-330</v>
      </c>
      <c r="O6" s="91">
        <v>3816</v>
      </c>
      <c r="P6" s="91">
        <v>-1600</v>
      </c>
      <c r="Q6" s="32">
        <f t="shared" ref="Q6:Q20" si="4">O6+P6</f>
        <v>2216</v>
      </c>
      <c r="R6" s="91">
        <v>4166</v>
      </c>
      <c r="S6" s="91">
        <v>0</v>
      </c>
      <c r="T6" s="32">
        <f t="shared" ref="T6:T22" si="5">R6+S6</f>
        <v>4166</v>
      </c>
      <c r="U6" s="30">
        <f t="shared" ref="U6:U20" si="6">C6+F6+I6+L6+O6+R6</f>
        <v>40650</v>
      </c>
      <c r="V6" s="31">
        <f t="shared" ref="V6:V21" si="7">D6+G6+J6+M6+P6+S6</f>
        <v>-5884</v>
      </c>
      <c r="W6" s="32">
        <f t="shared" ref="W6:W21" si="8">E6+H6+K6+N6+Q6+T6</f>
        <v>34766</v>
      </c>
      <c r="X6" s="62">
        <v>14300</v>
      </c>
      <c r="Y6" s="63">
        <f t="shared" ref="Y6:Y23" si="9">X6/U6</f>
        <v>0.35178351783517836</v>
      </c>
      <c r="AA6" s="58"/>
    </row>
    <row r="7" spans="1:29" s="1" customFormat="1" ht="23.25" customHeight="1" x14ac:dyDescent="0.25">
      <c r="A7" s="2"/>
      <c r="B7" s="12" t="s">
        <v>6</v>
      </c>
      <c r="C7" s="90">
        <v>0</v>
      </c>
      <c r="D7" s="91">
        <v>0</v>
      </c>
      <c r="E7" s="32">
        <f t="shared" si="0"/>
        <v>0</v>
      </c>
      <c r="F7" s="91">
        <v>5543</v>
      </c>
      <c r="G7" s="91">
        <v>-258</v>
      </c>
      <c r="H7" s="32">
        <f t="shared" si="1"/>
        <v>5285</v>
      </c>
      <c r="I7" s="91">
        <v>14958</v>
      </c>
      <c r="J7" s="91">
        <v>-11530</v>
      </c>
      <c r="K7" s="32">
        <f t="shared" si="2"/>
        <v>3428</v>
      </c>
      <c r="L7" s="91">
        <v>2806</v>
      </c>
      <c r="M7" s="91">
        <v>-1687</v>
      </c>
      <c r="N7" s="32">
        <f t="shared" si="3"/>
        <v>1119</v>
      </c>
      <c r="O7" s="91">
        <v>3274</v>
      </c>
      <c r="P7" s="91">
        <v>-1467</v>
      </c>
      <c r="Q7" s="32">
        <f t="shared" si="4"/>
        <v>1807</v>
      </c>
      <c r="R7" s="91">
        <v>3238</v>
      </c>
      <c r="S7" s="91">
        <v>-3406</v>
      </c>
      <c r="T7" s="32">
        <f t="shared" si="5"/>
        <v>-168</v>
      </c>
      <c r="U7" s="30">
        <f t="shared" si="6"/>
        <v>29819</v>
      </c>
      <c r="V7" s="31">
        <f t="shared" si="7"/>
        <v>-18348</v>
      </c>
      <c r="W7" s="32">
        <f t="shared" si="8"/>
        <v>11471</v>
      </c>
      <c r="X7" s="62">
        <v>12060</v>
      </c>
      <c r="Y7" s="63">
        <f t="shared" si="9"/>
        <v>0.40444012206982127</v>
      </c>
      <c r="AA7" s="58"/>
    </row>
    <row r="8" spans="1:29" s="1" customFormat="1" ht="23.25" customHeight="1" x14ac:dyDescent="0.25">
      <c r="A8" s="2"/>
      <c r="B8" s="12" t="s">
        <v>7</v>
      </c>
      <c r="C8" s="90">
        <v>448</v>
      </c>
      <c r="D8" s="91">
        <v>0</v>
      </c>
      <c r="E8" s="32">
        <f t="shared" si="0"/>
        <v>448</v>
      </c>
      <c r="F8" s="91">
        <v>9314</v>
      </c>
      <c r="G8" s="91">
        <v>-2553</v>
      </c>
      <c r="H8" s="32">
        <f t="shared" si="1"/>
        <v>6761</v>
      </c>
      <c r="I8" s="91">
        <v>7356</v>
      </c>
      <c r="J8" s="91">
        <v>-3041</v>
      </c>
      <c r="K8" s="32">
        <f t="shared" si="2"/>
        <v>4315</v>
      </c>
      <c r="L8" s="91">
        <v>11437</v>
      </c>
      <c r="M8" s="91">
        <v>-1255</v>
      </c>
      <c r="N8" s="32">
        <f t="shared" si="3"/>
        <v>10182</v>
      </c>
      <c r="O8" s="91">
        <v>5999</v>
      </c>
      <c r="P8" s="91">
        <v>-3526</v>
      </c>
      <c r="Q8" s="32">
        <f t="shared" si="4"/>
        <v>2473</v>
      </c>
      <c r="R8" s="91">
        <v>10027</v>
      </c>
      <c r="S8" s="91">
        <v>-1136</v>
      </c>
      <c r="T8" s="32">
        <f t="shared" si="5"/>
        <v>8891</v>
      </c>
      <c r="U8" s="30">
        <f t="shared" si="6"/>
        <v>44581</v>
      </c>
      <c r="V8" s="31">
        <f t="shared" si="7"/>
        <v>-11511</v>
      </c>
      <c r="W8" s="32">
        <f t="shared" si="8"/>
        <v>33070</v>
      </c>
      <c r="X8" s="62">
        <v>19577</v>
      </c>
      <c r="Y8" s="63">
        <f t="shared" si="9"/>
        <v>0.43913326304928108</v>
      </c>
      <c r="AA8" s="58"/>
    </row>
    <row r="9" spans="1:29" s="1" customFormat="1" ht="23.25" customHeight="1" x14ac:dyDescent="0.25">
      <c r="B9" s="12" t="s">
        <v>8</v>
      </c>
      <c r="C9" s="90">
        <v>0</v>
      </c>
      <c r="D9" s="91">
        <v>0</v>
      </c>
      <c r="E9" s="32">
        <f t="shared" si="0"/>
        <v>0</v>
      </c>
      <c r="F9" s="91">
        <v>10440</v>
      </c>
      <c r="G9" s="91">
        <v>-1056</v>
      </c>
      <c r="H9" s="32">
        <f t="shared" si="1"/>
        <v>9384</v>
      </c>
      <c r="I9" s="91">
        <v>5299</v>
      </c>
      <c r="J9" s="91">
        <v>-6113</v>
      </c>
      <c r="K9" s="32">
        <f t="shared" si="2"/>
        <v>-814</v>
      </c>
      <c r="L9" s="91">
        <v>5646</v>
      </c>
      <c r="M9" s="91">
        <v>-1986</v>
      </c>
      <c r="N9" s="32">
        <f t="shared" si="3"/>
        <v>3660</v>
      </c>
      <c r="O9" s="91">
        <v>15600</v>
      </c>
      <c r="P9" s="91">
        <v>-5234</v>
      </c>
      <c r="Q9" s="32">
        <f t="shared" si="4"/>
        <v>10366</v>
      </c>
      <c r="R9" s="91">
        <v>1263</v>
      </c>
      <c r="S9" s="91">
        <v>-1375</v>
      </c>
      <c r="T9" s="32">
        <f t="shared" si="5"/>
        <v>-112</v>
      </c>
      <c r="U9" s="30">
        <f t="shared" si="6"/>
        <v>38248</v>
      </c>
      <c r="V9" s="31">
        <f t="shared" si="7"/>
        <v>-15764</v>
      </c>
      <c r="W9" s="32">
        <f t="shared" si="8"/>
        <v>22484</v>
      </c>
      <c r="X9" s="62">
        <v>15100</v>
      </c>
      <c r="Y9" s="63">
        <f t="shared" si="9"/>
        <v>0.39479188454298264</v>
      </c>
      <c r="AA9" s="58"/>
    </row>
    <row r="10" spans="1:29" s="2" customFormat="1" ht="23.25" customHeight="1" x14ac:dyDescent="0.25">
      <c r="B10" s="13" t="s">
        <v>9</v>
      </c>
      <c r="C10" s="90">
        <v>546</v>
      </c>
      <c r="D10" s="91">
        <v>-734</v>
      </c>
      <c r="E10" s="32">
        <f t="shared" si="0"/>
        <v>-188</v>
      </c>
      <c r="F10" s="91">
        <v>4767</v>
      </c>
      <c r="G10" s="91">
        <v>-934</v>
      </c>
      <c r="H10" s="32">
        <f t="shared" si="1"/>
        <v>3833</v>
      </c>
      <c r="I10" s="91">
        <v>8557</v>
      </c>
      <c r="J10" s="91">
        <v>-4680</v>
      </c>
      <c r="K10" s="32">
        <f t="shared" si="2"/>
        <v>3877</v>
      </c>
      <c r="L10" s="91">
        <v>4971</v>
      </c>
      <c r="M10" s="91">
        <v>-1037</v>
      </c>
      <c r="N10" s="32">
        <f t="shared" si="3"/>
        <v>3934</v>
      </c>
      <c r="O10" s="91">
        <v>7937</v>
      </c>
      <c r="P10" s="91">
        <v>-1295</v>
      </c>
      <c r="Q10" s="32">
        <f t="shared" si="4"/>
        <v>6642</v>
      </c>
      <c r="R10" s="91">
        <v>17811</v>
      </c>
      <c r="S10" s="91">
        <v>-5082</v>
      </c>
      <c r="T10" s="32">
        <f t="shared" si="5"/>
        <v>12729</v>
      </c>
      <c r="U10" s="30">
        <f t="shared" si="6"/>
        <v>44589</v>
      </c>
      <c r="V10" s="31">
        <f t="shared" si="7"/>
        <v>-13762</v>
      </c>
      <c r="W10" s="32">
        <f t="shared" si="8"/>
        <v>30827</v>
      </c>
      <c r="X10" s="62">
        <v>17390</v>
      </c>
      <c r="Y10" s="63">
        <f t="shared" si="9"/>
        <v>0.39000650384624008</v>
      </c>
      <c r="AA10" s="59"/>
    </row>
    <row r="11" spans="1:29" s="2" customFormat="1" ht="23.25" customHeight="1" x14ac:dyDescent="0.25">
      <c r="B11" s="13" t="s">
        <v>10</v>
      </c>
      <c r="C11" s="90">
        <v>64</v>
      </c>
      <c r="D11" s="91">
        <v>0</v>
      </c>
      <c r="E11" s="32">
        <f t="shared" si="0"/>
        <v>64</v>
      </c>
      <c r="F11" s="91">
        <v>6780</v>
      </c>
      <c r="G11" s="91">
        <v>-1769</v>
      </c>
      <c r="H11" s="32">
        <f t="shared" si="1"/>
        <v>5011</v>
      </c>
      <c r="I11" s="91">
        <v>57162</v>
      </c>
      <c r="J11" s="91">
        <v>-5536</v>
      </c>
      <c r="K11" s="32">
        <f t="shared" si="2"/>
        <v>51626</v>
      </c>
      <c r="L11" s="91">
        <v>8282</v>
      </c>
      <c r="M11" s="91">
        <v>-5252</v>
      </c>
      <c r="N11" s="32">
        <f t="shared" si="3"/>
        <v>3030</v>
      </c>
      <c r="O11" s="91">
        <v>5363</v>
      </c>
      <c r="P11" s="91">
        <v>-4214</v>
      </c>
      <c r="Q11" s="32">
        <f t="shared" si="4"/>
        <v>1149</v>
      </c>
      <c r="R11" s="91">
        <v>8024</v>
      </c>
      <c r="S11" s="91">
        <v>-1635</v>
      </c>
      <c r="T11" s="32">
        <f t="shared" si="5"/>
        <v>6389</v>
      </c>
      <c r="U11" s="30">
        <f t="shared" si="6"/>
        <v>85675</v>
      </c>
      <c r="V11" s="31">
        <f t="shared" si="7"/>
        <v>-18406</v>
      </c>
      <c r="W11" s="32">
        <f t="shared" si="8"/>
        <v>67269</v>
      </c>
      <c r="X11" s="62">
        <v>36197</v>
      </c>
      <c r="Y11" s="63">
        <f t="shared" si="9"/>
        <v>0.42249197548876566</v>
      </c>
      <c r="AA11" s="59"/>
    </row>
    <row r="12" spans="1:29" s="2" customFormat="1" ht="23.25" customHeight="1" x14ac:dyDescent="0.25">
      <c r="B12" s="13" t="s">
        <v>11</v>
      </c>
      <c r="C12" s="90">
        <v>0</v>
      </c>
      <c r="D12" s="91">
        <v>-112</v>
      </c>
      <c r="E12" s="32">
        <f t="shared" si="0"/>
        <v>-112</v>
      </c>
      <c r="F12" s="91">
        <v>1502</v>
      </c>
      <c r="G12" s="91">
        <v>-719</v>
      </c>
      <c r="H12" s="32">
        <f t="shared" si="1"/>
        <v>783</v>
      </c>
      <c r="I12" s="91">
        <v>9404</v>
      </c>
      <c r="J12" s="91">
        <v>-1033</v>
      </c>
      <c r="K12" s="32">
        <f t="shared" si="2"/>
        <v>8371</v>
      </c>
      <c r="L12" s="91">
        <v>1284</v>
      </c>
      <c r="M12" s="91">
        <v>-1018</v>
      </c>
      <c r="N12" s="32">
        <f t="shared" si="3"/>
        <v>266</v>
      </c>
      <c r="O12" s="91">
        <v>235</v>
      </c>
      <c r="P12" s="91">
        <v>-48116</v>
      </c>
      <c r="Q12" s="32">
        <f t="shared" si="4"/>
        <v>-47881</v>
      </c>
      <c r="R12" s="91">
        <v>1318</v>
      </c>
      <c r="S12" s="91">
        <v>-526</v>
      </c>
      <c r="T12" s="32">
        <f t="shared" si="5"/>
        <v>792</v>
      </c>
      <c r="U12" s="30">
        <f t="shared" si="6"/>
        <v>13743</v>
      </c>
      <c r="V12" s="31">
        <f t="shared" si="7"/>
        <v>-51524</v>
      </c>
      <c r="W12" s="32">
        <f t="shared" si="8"/>
        <v>-37781</v>
      </c>
      <c r="X12" s="62">
        <v>7078</v>
      </c>
      <c r="Y12" s="63">
        <f t="shared" si="9"/>
        <v>0.51502583133231461</v>
      </c>
      <c r="AA12" s="59"/>
    </row>
    <row r="13" spans="1:29" s="2" customFormat="1" ht="23.25" customHeight="1" x14ac:dyDescent="0.25">
      <c r="A13" s="86"/>
      <c r="B13" s="13" t="s">
        <v>12</v>
      </c>
      <c r="C13" s="124">
        <v>8141</v>
      </c>
      <c r="D13" s="125">
        <v>0</v>
      </c>
      <c r="E13" s="32">
        <f t="shared" si="0"/>
        <v>8141</v>
      </c>
      <c r="F13" s="125">
        <v>1183</v>
      </c>
      <c r="G13" s="125">
        <v>-556</v>
      </c>
      <c r="H13" s="32">
        <f t="shared" si="1"/>
        <v>627</v>
      </c>
      <c r="I13" s="125">
        <v>1960</v>
      </c>
      <c r="J13" s="125">
        <v>-10513</v>
      </c>
      <c r="K13" s="32">
        <f t="shared" si="2"/>
        <v>-8553</v>
      </c>
      <c r="L13" s="125">
        <v>673</v>
      </c>
      <c r="M13" s="125">
        <v>-2787</v>
      </c>
      <c r="N13" s="32">
        <f t="shared" si="3"/>
        <v>-2114</v>
      </c>
      <c r="O13" s="125">
        <v>3277</v>
      </c>
      <c r="P13" s="125">
        <v>-921</v>
      </c>
      <c r="Q13" s="32">
        <f t="shared" si="4"/>
        <v>2356</v>
      </c>
      <c r="R13" s="125">
        <v>2706</v>
      </c>
      <c r="S13" s="125">
        <v>-1523</v>
      </c>
      <c r="T13" s="32">
        <f t="shared" si="5"/>
        <v>1183</v>
      </c>
      <c r="U13" s="30">
        <f t="shared" si="6"/>
        <v>17940</v>
      </c>
      <c r="V13" s="31">
        <f t="shared" si="7"/>
        <v>-16300</v>
      </c>
      <c r="W13" s="32">
        <f t="shared" si="8"/>
        <v>1640</v>
      </c>
      <c r="X13" s="126">
        <v>16279</v>
      </c>
      <c r="Y13" s="127">
        <f t="shared" si="9"/>
        <v>0.90741360089186174</v>
      </c>
      <c r="Z13" s="59"/>
      <c r="AA13" s="59"/>
    </row>
    <row r="14" spans="1:29" s="2" customFormat="1" ht="23.25" customHeight="1" x14ac:dyDescent="0.25">
      <c r="A14" s="85"/>
      <c r="B14" s="13" t="s">
        <v>13</v>
      </c>
      <c r="C14" s="124">
        <v>0</v>
      </c>
      <c r="D14" s="125">
        <v>0</v>
      </c>
      <c r="E14" s="32">
        <f>C14+D14</f>
        <v>0</v>
      </c>
      <c r="F14" s="125">
        <v>564</v>
      </c>
      <c r="G14" s="125">
        <v>-5621</v>
      </c>
      <c r="H14" s="32">
        <f t="shared" si="1"/>
        <v>-5057</v>
      </c>
      <c r="I14" s="125">
        <v>5461</v>
      </c>
      <c r="J14" s="125">
        <v>0</v>
      </c>
      <c r="K14" s="32">
        <f t="shared" si="2"/>
        <v>5461</v>
      </c>
      <c r="L14" s="125">
        <v>172</v>
      </c>
      <c r="M14" s="125">
        <v>-276</v>
      </c>
      <c r="N14" s="32">
        <f t="shared" si="3"/>
        <v>-104</v>
      </c>
      <c r="O14" s="125">
        <v>5767</v>
      </c>
      <c r="P14" s="125">
        <v>-11945</v>
      </c>
      <c r="Q14" s="32">
        <f t="shared" si="4"/>
        <v>-6178</v>
      </c>
      <c r="R14" s="125">
        <v>4947</v>
      </c>
      <c r="S14" s="125">
        <v>-1947</v>
      </c>
      <c r="T14" s="32">
        <f t="shared" si="5"/>
        <v>3000</v>
      </c>
      <c r="U14" s="30">
        <f t="shared" si="6"/>
        <v>16911</v>
      </c>
      <c r="V14" s="31">
        <f t="shared" si="7"/>
        <v>-19789</v>
      </c>
      <c r="W14" s="32">
        <f t="shared" si="8"/>
        <v>-2878</v>
      </c>
      <c r="X14" s="126">
        <v>13263</v>
      </c>
      <c r="Y14" s="127">
        <f>X14/U14</f>
        <v>0.78428241972680501</v>
      </c>
      <c r="Z14" s="59"/>
      <c r="AA14" s="59"/>
      <c r="AB14" s="93"/>
      <c r="AC14" s="93"/>
    </row>
    <row r="15" spans="1:29" s="2" customFormat="1" ht="23.25" customHeight="1" x14ac:dyDescent="0.25">
      <c r="A15" s="86"/>
      <c r="B15" s="13" t="s">
        <v>14</v>
      </c>
      <c r="C15" s="124">
        <v>4821</v>
      </c>
      <c r="D15" s="125">
        <v>-354</v>
      </c>
      <c r="E15" s="32">
        <f t="shared" si="0"/>
        <v>4467</v>
      </c>
      <c r="F15" s="125">
        <v>1112</v>
      </c>
      <c r="G15" s="125">
        <v>-2837</v>
      </c>
      <c r="H15" s="32">
        <f t="shared" si="1"/>
        <v>-1725</v>
      </c>
      <c r="I15" s="125">
        <v>1428</v>
      </c>
      <c r="J15" s="125">
        <v>-111</v>
      </c>
      <c r="K15" s="32">
        <f t="shared" si="2"/>
        <v>1317</v>
      </c>
      <c r="L15" s="125">
        <v>870</v>
      </c>
      <c r="M15" s="125">
        <v>-4587</v>
      </c>
      <c r="N15" s="32">
        <f t="shared" si="3"/>
        <v>-3717</v>
      </c>
      <c r="O15" s="125">
        <v>8359</v>
      </c>
      <c r="P15" s="125">
        <v>-9027</v>
      </c>
      <c r="Q15" s="32">
        <f t="shared" si="4"/>
        <v>-668</v>
      </c>
      <c r="R15" s="125">
        <v>6561</v>
      </c>
      <c r="S15" s="125">
        <v>-3938</v>
      </c>
      <c r="T15" s="32">
        <f t="shared" si="5"/>
        <v>2623</v>
      </c>
      <c r="U15" s="30">
        <f t="shared" si="6"/>
        <v>23151</v>
      </c>
      <c r="V15" s="31">
        <f t="shared" si="7"/>
        <v>-20854</v>
      </c>
      <c r="W15" s="32">
        <f t="shared" si="8"/>
        <v>2297</v>
      </c>
      <c r="X15" s="126">
        <v>19844</v>
      </c>
      <c r="Y15" s="127">
        <f t="shared" si="9"/>
        <v>0.85715519847954735</v>
      </c>
      <c r="Z15" s="59"/>
      <c r="AA15" s="59"/>
      <c r="AB15" s="93"/>
      <c r="AC15" s="93"/>
    </row>
    <row r="16" spans="1:29" s="2" customFormat="1" ht="23.25" customHeight="1" x14ac:dyDescent="0.25">
      <c r="A16" s="86"/>
      <c r="B16" s="13" t="s">
        <v>15</v>
      </c>
      <c r="C16" s="124">
        <v>128</v>
      </c>
      <c r="D16" s="125">
        <v>0</v>
      </c>
      <c r="E16" s="32">
        <f t="shared" si="0"/>
        <v>128</v>
      </c>
      <c r="F16" s="125">
        <v>1775</v>
      </c>
      <c r="G16" s="125">
        <v>-1326</v>
      </c>
      <c r="H16" s="32">
        <f>F16+G16</f>
        <v>449</v>
      </c>
      <c r="I16" s="125">
        <v>4154</v>
      </c>
      <c r="J16" s="125">
        <v>-17649</v>
      </c>
      <c r="K16" s="32">
        <f t="shared" si="2"/>
        <v>-13495</v>
      </c>
      <c r="L16" s="125">
        <v>853</v>
      </c>
      <c r="M16" s="125">
        <v>-1309</v>
      </c>
      <c r="N16" s="32">
        <f t="shared" si="3"/>
        <v>-456</v>
      </c>
      <c r="O16" s="125">
        <v>2261</v>
      </c>
      <c r="P16" s="125">
        <v>-24929</v>
      </c>
      <c r="Q16" s="32">
        <f t="shared" si="4"/>
        <v>-22668</v>
      </c>
      <c r="R16" s="125">
        <v>7420</v>
      </c>
      <c r="S16" s="125">
        <v>-601</v>
      </c>
      <c r="T16" s="32">
        <f t="shared" si="5"/>
        <v>6819</v>
      </c>
      <c r="U16" s="30">
        <f t="shared" si="6"/>
        <v>16591</v>
      </c>
      <c r="V16" s="31">
        <f t="shared" si="7"/>
        <v>-45814</v>
      </c>
      <c r="W16" s="32">
        <f t="shared" si="8"/>
        <v>-29223</v>
      </c>
      <c r="X16" s="126">
        <v>6350</v>
      </c>
      <c r="Y16" s="127">
        <f t="shared" si="9"/>
        <v>0.38273762883491047</v>
      </c>
      <c r="Z16" s="59"/>
      <c r="AA16" s="59"/>
      <c r="AB16" s="93"/>
      <c r="AC16" s="93"/>
    </row>
    <row r="17" spans="1:29" s="6" customFormat="1" ht="23.25" customHeight="1" x14ac:dyDescent="0.25">
      <c r="B17" s="13" t="s">
        <v>16</v>
      </c>
      <c r="C17" s="124">
        <v>330</v>
      </c>
      <c r="D17" s="125">
        <v>-762</v>
      </c>
      <c r="E17" s="32">
        <f t="shared" si="0"/>
        <v>-432</v>
      </c>
      <c r="F17" s="125">
        <v>3727</v>
      </c>
      <c r="G17" s="125">
        <v>-2459</v>
      </c>
      <c r="H17" s="32">
        <f t="shared" si="1"/>
        <v>1268</v>
      </c>
      <c r="I17" s="125">
        <v>33613</v>
      </c>
      <c r="J17" s="125">
        <v>-44</v>
      </c>
      <c r="K17" s="32">
        <f t="shared" si="2"/>
        <v>33569</v>
      </c>
      <c r="L17" s="125">
        <v>1754</v>
      </c>
      <c r="M17" s="125">
        <v>-1296</v>
      </c>
      <c r="N17" s="32">
        <f t="shared" si="3"/>
        <v>458</v>
      </c>
      <c r="O17" s="125">
        <v>4845</v>
      </c>
      <c r="P17" s="125">
        <v>-6680</v>
      </c>
      <c r="Q17" s="32">
        <f t="shared" si="4"/>
        <v>-1835</v>
      </c>
      <c r="R17" s="125">
        <v>7696</v>
      </c>
      <c r="S17" s="125">
        <v>-1366</v>
      </c>
      <c r="T17" s="32">
        <f t="shared" si="5"/>
        <v>6330</v>
      </c>
      <c r="U17" s="30">
        <f t="shared" si="6"/>
        <v>51965</v>
      </c>
      <c r="V17" s="31">
        <f t="shared" si="7"/>
        <v>-12607</v>
      </c>
      <c r="W17" s="32">
        <f t="shared" si="8"/>
        <v>39358</v>
      </c>
      <c r="X17" s="126">
        <v>33758</v>
      </c>
      <c r="Y17" s="127">
        <f t="shared" si="9"/>
        <v>0.6496295583565862</v>
      </c>
      <c r="Z17" s="59"/>
      <c r="AA17" s="59"/>
      <c r="AB17" s="93"/>
      <c r="AC17" s="93"/>
    </row>
    <row r="18" spans="1:29" s="6" customFormat="1" ht="23.25" customHeight="1" x14ac:dyDescent="0.25">
      <c r="B18" s="13" t="s">
        <v>17</v>
      </c>
      <c r="C18" s="124">
        <v>5529</v>
      </c>
      <c r="D18" s="125">
        <v>0</v>
      </c>
      <c r="E18" s="32">
        <f t="shared" si="0"/>
        <v>5529</v>
      </c>
      <c r="F18" s="125">
        <v>9972</v>
      </c>
      <c r="G18" s="125">
        <v>-3052</v>
      </c>
      <c r="H18" s="32">
        <f t="shared" si="1"/>
        <v>6920</v>
      </c>
      <c r="I18" s="125">
        <v>17372</v>
      </c>
      <c r="J18" s="125">
        <v>0</v>
      </c>
      <c r="K18" s="32">
        <f t="shared" si="2"/>
        <v>17372</v>
      </c>
      <c r="L18" s="125">
        <v>2668</v>
      </c>
      <c r="M18" s="125">
        <v>-791</v>
      </c>
      <c r="N18" s="32">
        <f t="shared" si="3"/>
        <v>1877</v>
      </c>
      <c r="O18" s="125">
        <v>14104</v>
      </c>
      <c r="P18" s="125">
        <v>-990</v>
      </c>
      <c r="Q18" s="32">
        <f t="shared" si="4"/>
        <v>13114</v>
      </c>
      <c r="R18" s="125">
        <v>3354</v>
      </c>
      <c r="S18" s="125">
        <v>-9111</v>
      </c>
      <c r="T18" s="32">
        <f t="shared" si="5"/>
        <v>-5757</v>
      </c>
      <c r="U18" s="30">
        <f>C18+F18+I18+L18+O18+R18</f>
        <v>52999</v>
      </c>
      <c r="V18" s="31">
        <f t="shared" si="7"/>
        <v>-13944</v>
      </c>
      <c r="W18" s="32">
        <f t="shared" si="8"/>
        <v>39055</v>
      </c>
      <c r="X18" s="126">
        <v>30496</v>
      </c>
      <c r="Y18" s="127">
        <f t="shared" si="9"/>
        <v>0.57540708315251232</v>
      </c>
      <c r="Z18" s="59"/>
      <c r="AA18" s="59"/>
      <c r="AB18" s="93"/>
      <c r="AC18" s="93"/>
    </row>
    <row r="19" spans="1:29" s="1" customFormat="1" ht="23.25" customHeight="1" x14ac:dyDescent="0.25">
      <c r="B19" s="13" t="s">
        <v>18</v>
      </c>
      <c r="C19" s="124">
        <v>1043</v>
      </c>
      <c r="D19" s="125">
        <v>0</v>
      </c>
      <c r="E19" s="32">
        <f t="shared" si="0"/>
        <v>1043</v>
      </c>
      <c r="F19" s="125">
        <v>10619</v>
      </c>
      <c r="G19" s="125">
        <v>-8564.2999999999993</v>
      </c>
      <c r="H19" s="32">
        <f t="shared" si="1"/>
        <v>2054.7000000000007</v>
      </c>
      <c r="I19" s="125">
        <v>8673</v>
      </c>
      <c r="J19" s="125">
        <v>-3430</v>
      </c>
      <c r="K19" s="32">
        <f t="shared" si="2"/>
        <v>5243</v>
      </c>
      <c r="L19" s="125">
        <v>990</v>
      </c>
      <c r="M19" s="125">
        <v>-551</v>
      </c>
      <c r="N19" s="32">
        <f t="shared" si="3"/>
        <v>439</v>
      </c>
      <c r="O19" s="125">
        <v>2635</v>
      </c>
      <c r="P19" s="125">
        <v>-390</v>
      </c>
      <c r="Q19" s="32">
        <f t="shared" si="4"/>
        <v>2245</v>
      </c>
      <c r="R19" s="125">
        <v>8979</v>
      </c>
      <c r="S19" s="125">
        <v>-2550</v>
      </c>
      <c r="T19" s="32">
        <f t="shared" si="5"/>
        <v>6429</v>
      </c>
      <c r="U19" s="30">
        <f t="shared" si="6"/>
        <v>32939</v>
      </c>
      <c r="V19" s="31">
        <f t="shared" si="7"/>
        <v>-15485.3</v>
      </c>
      <c r="W19" s="32">
        <f t="shared" si="8"/>
        <v>17453.7</v>
      </c>
      <c r="X19" s="126">
        <v>15735</v>
      </c>
      <c r="Y19" s="127">
        <f t="shared" si="9"/>
        <v>0.47770120525820459</v>
      </c>
      <c r="Z19" s="59"/>
      <c r="AA19" s="59"/>
      <c r="AB19" s="93"/>
      <c r="AC19" s="93"/>
    </row>
    <row r="20" spans="1:29" s="1" customFormat="1" ht="23.25" customHeight="1" x14ac:dyDescent="0.25">
      <c r="B20" s="16" t="s">
        <v>22</v>
      </c>
      <c r="C20" s="124">
        <v>8305</v>
      </c>
      <c r="D20" s="125">
        <v>0</v>
      </c>
      <c r="E20" s="32">
        <f t="shared" si="0"/>
        <v>8305</v>
      </c>
      <c r="F20" s="125">
        <v>11955.3</v>
      </c>
      <c r="G20" s="125">
        <v>-5319.6239999999998</v>
      </c>
      <c r="H20" s="32">
        <f t="shared" si="1"/>
        <v>6635.6759999999995</v>
      </c>
      <c r="I20" s="125">
        <v>9703</v>
      </c>
      <c r="J20" s="125">
        <v>0</v>
      </c>
      <c r="K20" s="32">
        <f t="shared" si="2"/>
        <v>9703</v>
      </c>
      <c r="L20" s="125">
        <v>7516</v>
      </c>
      <c r="M20" s="125">
        <v>-511</v>
      </c>
      <c r="N20" s="32">
        <f t="shared" si="3"/>
        <v>7005</v>
      </c>
      <c r="O20" s="125">
        <v>10587</v>
      </c>
      <c r="P20" s="125">
        <v>-1480.7</v>
      </c>
      <c r="Q20" s="32">
        <f t="shared" si="4"/>
        <v>9106.2999999999993</v>
      </c>
      <c r="R20" s="125">
        <v>14836.1</v>
      </c>
      <c r="S20" s="125">
        <v>-3955.4700000000003</v>
      </c>
      <c r="T20" s="32">
        <f t="shared" si="5"/>
        <v>10880.630000000001</v>
      </c>
      <c r="U20" s="30">
        <f t="shared" si="6"/>
        <v>62902.400000000001</v>
      </c>
      <c r="V20" s="31">
        <f t="shared" si="7"/>
        <v>-11266.794</v>
      </c>
      <c r="W20" s="32">
        <f t="shared" si="8"/>
        <v>51635.606</v>
      </c>
      <c r="X20" s="126">
        <v>32439.3</v>
      </c>
      <c r="Y20" s="127">
        <f t="shared" si="9"/>
        <v>0.51570846263417613</v>
      </c>
      <c r="Z20" s="59"/>
      <c r="AA20" s="59"/>
      <c r="AB20" s="93"/>
      <c r="AC20" s="93"/>
    </row>
    <row r="21" spans="1:29" s="7" customFormat="1" ht="23.25" customHeight="1" x14ac:dyDescent="0.25">
      <c r="B21" s="16" t="s">
        <v>39</v>
      </c>
      <c r="C21" s="128">
        <v>11735</v>
      </c>
      <c r="D21" s="129">
        <v>-6781.5</v>
      </c>
      <c r="E21" s="32">
        <f t="shared" si="0"/>
        <v>4953.5</v>
      </c>
      <c r="F21" s="130">
        <v>6394</v>
      </c>
      <c r="G21" s="131">
        <v>-517.1</v>
      </c>
      <c r="H21" s="32">
        <f t="shared" si="1"/>
        <v>5876.9</v>
      </c>
      <c r="I21" s="132">
        <v>38583</v>
      </c>
      <c r="J21" s="133">
        <v>-1867</v>
      </c>
      <c r="K21" s="32">
        <f t="shared" si="2"/>
        <v>36716</v>
      </c>
      <c r="L21" s="132">
        <v>3754.9</v>
      </c>
      <c r="M21" s="133">
        <v>-1471.7</v>
      </c>
      <c r="N21" s="32">
        <f t="shared" si="3"/>
        <v>2283.1999999999998</v>
      </c>
      <c r="O21" s="132">
        <v>4890.0200000000004</v>
      </c>
      <c r="P21" s="133">
        <v>0</v>
      </c>
      <c r="Q21" s="32">
        <f>O21+P21</f>
        <v>4890.0200000000004</v>
      </c>
      <c r="R21" s="132">
        <v>6751</v>
      </c>
      <c r="S21" s="133">
        <v>-1851.5</v>
      </c>
      <c r="T21" s="32">
        <f t="shared" si="5"/>
        <v>4899.5</v>
      </c>
      <c r="U21" s="30">
        <f>C21+F21+I21+L21+O21+R21</f>
        <v>72107.92</v>
      </c>
      <c r="V21" s="31">
        <f t="shared" si="7"/>
        <v>-12488.800000000001</v>
      </c>
      <c r="W21" s="32">
        <f t="shared" si="8"/>
        <v>59619.119999999995</v>
      </c>
      <c r="X21" s="126">
        <v>57633.120000000003</v>
      </c>
      <c r="Y21" s="127">
        <f t="shared" si="9"/>
        <v>0.79926199507626905</v>
      </c>
      <c r="Z21" s="59"/>
      <c r="AA21" s="59"/>
      <c r="AB21" s="93"/>
      <c r="AC21" s="93"/>
    </row>
    <row r="22" spans="1:29" s="7" customFormat="1" ht="23.25" customHeight="1" x14ac:dyDescent="0.25">
      <c r="B22" s="16" t="s">
        <v>40</v>
      </c>
      <c r="C22" s="128">
        <v>18123</v>
      </c>
      <c r="D22" s="129">
        <v>-188</v>
      </c>
      <c r="E22" s="32">
        <f t="shared" si="0"/>
        <v>17935</v>
      </c>
      <c r="F22" s="130">
        <v>12981</v>
      </c>
      <c r="G22" s="131">
        <v>-995</v>
      </c>
      <c r="H22" s="32">
        <f t="shared" si="1"/>
        <v>11986</v>
      </c>
      <c r="I22" s="132">
        <v>3165</v>
      </c>
      <c r="J22" s="133">
        <v>0</v>
      </c>
      <c r="K22" s="32">
        <f t="shared" si="2"/>
        <v>3165</v>
      </c>
      <c r="L22" s="130">
        <v>790</v>
      </c>
      <c r="M22" s="131">
        <v>-1435.8</v>
      </c>
      <c r="N22" s="32">
        <f t="shared" si="3"/>
        <v>-645.79999999999995</v>
      </c>
      <c r="O22" s="132">
        <v>180</v>
      </c>
      <c r="P22" s="133">
        <v>-2591</v>
      </c>
      <c r="Q22" s="32">
        <f>O22+P22</f>
        <v>-2411</v>
      </c>
      <c r="R22" s="132">
        <v>9614.9</v>
      </c>
      <c r="S22" s="133">
        <v>-1278</v>
      </c>
      <c r="T22" s="32">
        <f t="shared" si="5"/>
        <v>8336.9</v>
      </c>
      <c r="U22" s="30">
        <f>C22+F22+I22+L22+O22+R22</f>
        <v>44853.9</v>
      </c>
      <c r="V22" s="31">
        <f t="shared" ref="U22:W23" si="10">D22+G22+J22+M22+P22+S22</f>
        <v>-6487.8</v>
      </c>
      <c r="W22" s="32">
        <f t="shared" si="10"/>
        <v>38366.1</v>
      </c>
      <c r="X22" s="126">
        <v>26182.899999999998</v>
      </c>
      <c r="Y22" s="127">
        <f t="shared" si="9"/>
        <v>0.58373742305574317</v>
      </c>
      <c r="Z22" s="59"/>
      <c r="AA22" s="59"/>
      <c r="AB22" s="93"/>
      <c r="AC22" s="93"/>
    </row>
    <row r="23" spans="1:29" s="7" customFormat="1" ht="23.25" customHeight="1" thickBot="1" x14ac:dyDescent="0.3">
      <c r="B23" s="16" t="s">
        <v>41</v>
      </c>
      <c r="C23" s="128">
        <v>1660</v>
      </c>
      <c r="D23" s="129">
        <v>0</v>
      </c>
      <c r="E23" s="32">
        <f>C23+D23</f>
        <v>1660</v>
      </c>
      <c r="F23" s="130">
        <v>1867.6</v>
      </c>
      <c r="G23" s="131">
        <v>-1719</v>
      </c>
      <c r="H23" s="32">
        <f>F23+G23</f>
        <v>148.59999999999991</v>
      </c>
      <c r="I23" s="132">
        <v>20120</v>
      </c>
      <c r="J23" s="133">
        <v>0</v>
      </c>
      <c r="K23" s="32">
        <f t="shared" si="2"/>
        <v>20120</v>
      </c>
      <c r="L23" s="132">
        <v>1975</v>
      </c>
      <c r="M23" s="133">
        <v>-1177</v>
      </c>
      <c r="N23" s="32">
        <f>L23+M23</f>
        <v>798</v>
      </c>
      <c r="O23" s="132">
        <v>4121</v>
      </c>
      <c r="P23" s="133">
        <v>-12629</v>
      </c>
      <c r="Q23" s="32">
        <f>O23+P23</f>
        <v>-8508</v>
      </c>
      <c r="R23" s="130">
        <v>3318</v>
      </c>
      <c r="S23" s="131">
        <v>-741</v>
      </c>
      <c r="T23" s="32">
        <f>R23+S23</f>
        <v>2577</v>
      </c>
      <c r="U23" s="30">
        <f t="shared" si="10"/>
        <v>33061.599999999999</v>
      </c>
      <c r="V23" s="31">
        <f t="shared" si="10"/>
        <v>-16266</v>
      </c>
      <c r="W23" s="32">
        <f t="shared" si="10"/>
        <v>16795.599999999999</v>
      </c>
      <c r="X23" s="126">
        <v>11506.6</v>
      </c>
      <c r="Y23" s="127">
        <f t="shared" si="9"/>
        <v>0.34803518281026935</v>
      </c>
      <c r="AA23" s="58"/>
    </row>
    <row r="24" spans="1:29" s="8" customFormat="1" ht="13.8" thickBot="1" x14ac:dyDescent="0.3">
      <c r="B24" s="17" t="s">
        <v>19</v>
      </c>
      <c r="C24" s="33">
        <f>SUM(C5:C23)</f>
        <v>62521</v>
      </c>
      <c r="D24" s="33">
        <f t="shared" ref="D24:U24" si="11">SUM(D5:D23)</f>
        <v>-8931.5</v>
      </c>
      <c r="E24" s="33">
        <f t="shared" si="11"/>
        <v>53589.5</v>
      </c>
      <c r="F24" s="33">
        <f t="shared" si="11"/>
        <v>126252.90000000001</v>
      </c>
      <c r="G24" s="33">
        <f t="shared" si="11"/>
        <v>-41966.023999999998</v>
      </c>
      <c r="H24" s="33">
        <f t="shared" si="11"/>
        <v>84286.875999999989</v>
      </c>
      <c r="I24" s="33">
        <f t="shared" si="11"/>
        <v>301972</v>
      </c>
      <c r="J24" s="33">
        <f t="shared" si="11"/>
        <v>-66210</v>
      </c>
      <c r="K24" s="33">
        <f t="shared" si="11"/>
        <v>235762</v>
      </c>
      <c r="L24" s="33">
        <f t="shared" si="11"/>
        <v>60700.9</v>
      </c>
      <c r="M24" s="33">
        <f t="shared" si="11"/>
        <v>-42107.5</v>
      </c>
      <c r="N24" s="33">
        <f t="shared" si="11"/>
        <v>18593.400000000001</v>
      </c>
      <c r="O24" s="33">
        <f t="shared" si="11"/>
        <v>107200.02</v>
      </c>
      <c r="P24" s="33">
        <f t="shared" si="11"/>
        <v>-144931.70000000001</v>
      </c>
      <c r="Q24" s="33">
        <f t="shared" si="11"/>
        <v>-37731.68</v>
      </c>
      <c r="R24" s="33">
        <f t="shared" si="11"/>
        <v>127487</v>
      </c>
      <c r="S24" s="33">
        <f t="shared" si="11"/>
        <v>-42939.97</v>
      </c>
      <c r="T24" s="33">
        <f t="shared" si="11"/>
        <v>84547.03</v>
      </c>
      <c r="U24" s="33">
        <f t="shared" si="11"/>
        <v>786133.82000000007</v>
      </c>
      <c r="V24" s="33">
        <f>SUM(V5:V23)</f>
        <v>-347086.69399999996</v>
      </c>
      <c r="W24" s="33">
        <f>SUM(W5:W23)</f>
        <v>439047.12599999993</v>
      </c>
      <c r="X24" s="33">
        <f>SUM(X5:X23)</f>
        <v>400652.92</v>
      </c>
      <c r="Y24" s="64">
        <f>X24/U24</f>
        <v>0.50964976929754779</v>
      </c>
      <c r="AA24" s="10"/>
    </row>
    <row r="25" spans="1:29" s="8" customFormat="1" x14ac:dyDescent="0.25">
      <c r="B25" s="7"/>
      <c r="C25" s="7"/>
      <c r="D25" s="7"/>
      <c r="E25" s="7"/>
      <c r="F25" s="7"/>
      <c r="G25" s="7"/>
      <c r="H25" s="9"/>
      <c r="I25" s="9"/>
      <c r="J25" s="10"/>
      <c r="K25" s="10"/>
      <c r="AA25" s="10"/>
    </row>
    <row r="26" spans="1:29" x14ac:dyDescent="0.25">
      <c r="B26" s="7"/>
      <c r="C26" s="7"/>
      <c r="D26" s="7"/>
      <c r="E26" s="7"/>
      <c r="F26" s="7"/>
      <c r="G26" s="7"/>
      <c r="H26" s="9"/>
      <c r="I26" s="9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9" s="1" customFormat="1" ht="24.75" customHeight="1" thickBot="1" x14ac:dyDescent="0.3">
      <c r="B27"/>
      <c r="C27"/>
      <c r="D27"/>
      <c r="E27"/>
      <c r="F27"/>
      <c r="G27"/>
      <c r="H27"/>
      <c r="I27"/>
      <c r="J27" s="11"/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AA27" s="58"/>
    </row>
    <row r="28" spans="1:29" s="1" customFormat="1" ht="50.25" customHeight="1" thickBot="1" x14ac:dyDescent="0.3">
      <c r="B28" s="99" t="s">
        <v>43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25"/>
      <c r="Y28" s="26"/>
      <c r="AA28" s="58"/>
    </row>
    <row r="29" spans="1:29" s="1" customFormat="1" ht="57" customHeight="1" x14ac:dyDescent="0.25">
      <c r="A29" s="2"/>
      <c r="B29" s="102"/>
      <c r="C29" s="96" t="s">
        <v>23</v>
      </c>
      <c r="D29" s="97"/>
      <c r="E29" s="98"/>
      <c r="F29" s="96" t="s">
        <v>0</v>
      </c>
      <c r="G29" s="97"/>
      <c r="H29" s="98"/>
      <c r="I29" s="96" t="s">
        <v>1</v>
      </c>
      <c r="J29" s="97"/>
      <c r="K29" s="98"/>
      <c r="L29" s="96" t="s">
        <v>2</v>
      </c>
      <c r="M29" s="97"/>
      <c r="N29" s="98"/>
      <c r="O29" s="96" t="s">
        <v>3</v>
      </c>
      <c r="P29" s="97"/>
      <c r="Q29" s="98"/>
      <c r="R29" s="96" t="s">
        <v>21</v>
      </c>
      <c r="S29" s="97"/>
      <c r="T29" s="98"/>
      <c r="U29" s="96" t="s">
        <v>24</v>
      </c>
      <c r="V29" s="97"/>
      <c r="W29" s="98"/>
      <c r="X29" s="111"/>
      <c r="Y29" s="112"/>
      <c r="AA29" s="58"/>
    </row>
    <row r="30" spans="1:29" s="1" customFormat="1" ht="23.25" customHeight="1" x14ac:dyDescent="0.25">
      <c r="A30" s="2"/>
      <c r="B30" s="103"/>
      <c r="C30" s="19" t="s">
        <v>25</v>
      </c>
      <c r="D30" s="3" t="s">
        <v>26</v>
      </c>
      <c r="E30" s="20" t="s">
        <v>27</v>
      </c>
      <c r="F30" s="19" t="s">
        <v>25</v>
      </c>
      <c r="G30" s="3" t="s">
        <v>26</v>
      </c>
      <c r="H30" s="20" t="s">
        <v>27</v>
      </c>
      <c r="I30" s="19" t="s">
        <v>25</v>
      </c>
      <c r="J30" s="3" t="s">
        <v>26</v>
      </c>
      <c r="K30" s="20" t="s">
        <v>27</v>
      </c>
      <c r="L30" s="19" t="s">
        <v>25</v>
      </c>
      <c r="M30" s="3" t="s">
        <v>26</v>
      </c>
      <c r="N30" s="20" t="s">
        <v>27</v>
      </c>
      <c r="O30" s="19" t="s">
        <v>25</v>
      </c>
      <c r="P30" s="3" t="s">
        <v>26</v>
      </c>
      <c r="Q30" s="20" t="s">
        <v>27</v>
      </c>
      <c r="R30" s="19" t="s">
        <v>25</v>
      </c>
      <c r="S30" s="3" t="s">
        <v>26</v>
      </c>
      <c r="T30" s="20" t="s">
        <v>27</v>
      </c>
      <c r="U30" s="19" t="s">
        <v>25</v>
      </c>
      <c r="V30" s="3" t="s">
        <v>26</v>
      </c>
      <c r="W30" s="20" t="s">
        <v>27</v>
      </c>
      <c r="X30" s="25"/>
      <c r="Y30" s="26"/>
      <c r="AA30" s="58"/>
    </row>
    <row r="31" spans="1:29" s="1" customFormat="1" ht="23.25" customHeight="1" x14ac:dyDescent="0.25">
      <c r="A31" s="5"/>
      <c r="B31" s="12" t="s">
        <v>4</v>
      </c>
      <c r="C31" s="92">
        <v>3.3327999999999997E-2</v>
      </c>
      <c r="D31" s="92">
        <v>0</v>
      </c>
      <c r="E31" s="15">
        <f>C31+D31</f>
        <v>3.3327999999999997E-2</v>
      </c>
      <c r="F31" s="92">
        <v>4.7261739</v>
      </c>
      <c r="G31" s="92">
        <v>-0.186695</v>
      </c>
      <c r="H31" s="15">
        <f>F31+G31</f>
        <v>4.5394788999999998</v>
      </c>
      <c r="I31" s="92">
        <v>10.430425399999999</v>
      </c>
      <c r="J31" s="92">
        <v>0</v>
      </c>
      <c r="K31" s="15">
        <f>I31+J31</f>
        <v>10.430425399999999</v>
      </c>
      <c r="L31" s="92">
        <v>1.0025686766233766</v>
      </c>
      <c r="M31" s="92">
        <v>-3.3962690000000002</v>
      </c>
      <c r="N31" s="15">
        <f>L31+M31</f>
        <v>-2.3937003233766236</v>
      </c>
      <c r="O31" s="92">
        <v>0.63580379999999992</v>
      </c>
      <c r="P31" s="92">
        <v>-4.2168733999999999</v>
      </c>
      <c r="Q31" s="15">
        <f>O31+P31</f>
        <v>-3.5810696000000002</v>
      </c>
      <c r="R31" s="92">
        <v>0.77552100000000002</v>
      </c>
      <c r="S31" s="92">
        <v>-0.46271790000000002</v>
      </c>
      <c r="T31" s="15">
        <f>R31+S31</f>
        <v>0.3128031</v>
      </c>
      <c r="U31" s="14">
        <f>C31+F31+I31+L31+O31+R31</f>
        <v>17.60382077662338</v>
      </c>
      <c r="V31" s="4">
        <f>D31+G31+J31+M31+P31+S31</f>
        <v>-8.2625552999999989</v>
      </c>
      <c r="W31" s="15">
        <f>U31+V31</f>
        <v>9.3412654766233807</v>
      </c>
      <c r="X31" s="27"/>
      <c r="Y31" s="28"/>
      <c r="AA31" s="58"/>
    </row>
    <row r="32" spans="1:29" s="1" customFormat="1" ht="23.25" customHeight="1" x14ac:dyDescent="0.25">
      <c r="A32" s="2"/>
      <c r="B32" s="12" t="s">
        <v>5</v>
      </c>
      <c r="C32" s="92">
        <v>0.32811899999999999</v>
      </c>
      <c r="D32" s="92">
        <v>0</v>
      </c>
      <c r="E32" s="15">
        <f t="shared" ref="E32:E49" si="12">C32+D32</f>
        <v>0.32811899999999999</v>
      </c>
      <c r="F32" s="92">
        <v>6.8845278174113176</v>
      </c>
      <c r="G32" s="92">
        <v>-1.4733729</v>
      </c>
      <c r="H32" s="15">
        <f t="shared" ref="H32:H49" si="13">F32+G32</f>
        <v>5.4111549174113174</v>
      </c>
      <c r="I32" s="92">
        <v>2.8594580000000001</v>
      </c>
      <c r="J32" s="92">
        <v>-0.41642999999999997</v>
      </c>
      <c r="K32" s="15">
        <f t="shared" ref="K32:K49" si="14">I32+J32</f>
        <v>2.443028</v>
      </c>
      <c r="L32" s="92">
        <v>0.74906630779220773</v>
      </c>
      <c r="M32" s="92">
        <v>-0.9622991999999998</v>
      </c>
      <c r="N32" s="15">
        <f t="shared" ref="N32:N49" si="15">L32+M32</f>
        <v>-0.21323289220779207</v>
      </c>
      <c r="O32" s="92">
        <v>0.34531319999999999</v>
      </c>
      <c r="P32" s="92">
        <v>-0.50707799999999992</v>
      </c>
      <c r="Q32" s="15">
        <f t="shared" ref="Q32:Q49" si="16">O32+P32</f>
        <v>-0.16176479999999993</v>
      </c>
      <c r="R32" s="92">
        <v>0.53198600000000007</v>
      </c>
      <c r="S32" s="92">
        <v>0</v>
      </c>
      <c r="T32" s="15">
        <f t="shared" ref="T32:T49" si="17">R32+S32</f>
        <v>0.53198600000000007</v>
      </c>
      <c r="U32" s="14">
        <f t="shared" ref="U32:U48" si="18">C32+F32+I32+L32+O32+R32</f>
        <v>11.698470325203527</v>
      </c>
      <c r="V32" s="4">
        <f t="shared" ref="V32:V48" si="19">D32+G32+J32+M32+P32+S32</f>
        <v>-3.3591800999999997</v>
      </c>
      <c r="W32" s="15">
        <f t="shared" ref="W32:W48" si="20">U32+V32</f>
        <v>8.339290225203527</v>
      </c>
      <c r="X32" s="27"/>
      <c r="Y32" s="28"/>
      <c r="AA32" s="58"/>
    </row>
    <row r="33" spans="1:27" s="1" customFormat="1" ht="23.25" customHeight="1" x14ac:dyDescent="0.25">
      <c r="A33" s="2"/>
      <c r="B33" s="12" t="s">
        <v>6</v>
      </c>
      <c r="C33" s="92">
        <v>0</v>
      </c>
      <c r="D33" s="92">
        <v>0</v>
      </c>
      <c r="E33" s="15">
        <f t="shared" si="12"/>
        <v>0</v>
      </c>
      <c r="F33" s="92">
        <v>2.3237541500478285</v>
      </c>
      <c r="G33" s="92">
        <v>-0.51896319999999996</v>
      </c>
      <c r="H33" s="15">
        <f t="shared" si="13"/>
        <v>1.8047909500478285</v>
      </c>
      <c r="I33" s="92">
        <v>6.3440811314005785</v>
      </c>
      <c r="J33" s="92">
        <v>-6.8219128983050847</v>
      </c>
      <c r="K33" s="15">
        <f t="shared" si="14"/>
        <v>-0.47783176690450624</v>
      </c>
      <c r="L33" s="92">
        <v>2.0395594999999993</v>
      </c>
      <c r="M33" s="92">
        <v>-0.60332450000000004</v>
      </c>
      <c r="N33" s="15">
        <f t="shared" si="15"/>
        <v>1.4362349999999993</v>
      </c>
      <c r="O33" s="92">
        <v>0.45054049999999995</v>
      </c>
      <c r="P33" s="92">
        <v>-0.73456939999999993</v>
      </c>
      <c r="Q33" s="15">
        <f t="shared" si="16"/>
        <v>-0.28402889999999997</v>
      </c>
      <c r="R33" s="92">
        <v>1.7013890000000003</v>
      </c>
      <c r="S33" s="92">
        <v>-1.4167790614457829</v>
      </c>
      <c r="T33" s="15">
        <f t="shared" si="17"/>
        <v>0.28460993855421735</v>
      </c>
      <c r="U33" s="14">
        <f t="shared" si="18"/>
        <v>12.859324281448409</v>
      </c>
      <c r="V33" s="4">
        <f t="shared" si="19"/>
        <v>-10.095549059750869</v>
      </c>
      <c r="W33" s="15">
        <f t="shared" si="20"/>
        <v>2.7637752216975393</v>
      </c>
      <c r="X33" s="27"/>
      <c r="Y33" s="28"/>
      <c r="AA33" s="58"/>
    </row>
    <row r="34" spans="1:27" s="1" customFormat="1" ht="23.25" customHeight="1" x14ac:dyDescent="0.25">
      <c r="B34" s="12" t="s">
        <v>7</v>
      </c>
      <c r="C34" s="92">
        <v>5.0739699999999999E-2</v>
      </c>
      <c r="D34" s="92">
        <v>0</v>
      </c>
      <c r="E34" s="15">
        <f t="shared" si="12"/>
        <v>5.0739699999999999E-2</v>
      </c>
      <c r="F34" s="92">
        <v>1.9472247012103927</v>
      </c>
      <c r="G34" s="92">
        <v>-0.58038539999999994</v>
      </c>
      <c r="H34" s="15">
        <f t="shared" si="13"/>
        <v>1.3668393012103928</v>
      </c>
      <c r="I34" s="92">
        <v>4.0260026741465413</v>
      </c>
      <c r="J34" s="92">
        <v>-1.8671061016949151</v>
      </c>
      <c r="K34" s="15">
        <f t="shared" si="14"/>
        <v>2.158896572451626</v>
      </c>
      <c r="L34" s="92">
        <v>3.6292557145349398</v>
      </c>
      <c r="M34" s="92">
        <v>-0.59398949999999995</v>
      </c>
      <c r="N34" s="15">
        <f t="shared" si="15"/>
        <v>3.0352662145349401</v>
      </c>
      <c r="O34" s="92">
        <v>1.1265366000000001</v>
      </c>
      <c r="P34" s="92">
        <v>-1.6606582999999999</v>
      </c>
      <c r="Q34" s="15">
        <f t="shared" si="16"/>
        <v>-0.53412169999999981</v>
      </c>
      <c r="R34" s="92">
        <v>3.1173624299999996</v>
      </c>
      <c r="S34" s="92">
        <v>-0.26686700000000002</v>
      </c>
      <c r="T34" s="15">
        <f t="shared" si="17"/>
        <v>2.8504954299999996</v>
      </c>
      <c r="U34" s="14">
        <f t="shared" si="18"/>
        <v>13.897121819891874</v>
      </c>
      <c r="V34" s="4">
        <f t="shared" si="19"/>
        <v>-4.9690063016949155</v>
      </c>
      <c r="W34" s="15">
        <f t="shared" si="20"/>
        <v>8.9281155181969574</v>
      </c>
      <c r="X34" s="27"/>
      <c r="Y34" s="28"/>
      <c r="AA34" s="58"/>
    </row>
    <row r="35" spans="1:27" s="2" customFormat="1" ht="23.25" customHeight="1" x14ac:dyDescent="0.25">
      <c r="B35" s="12" t="s">
        <v>8</v>
      </c>
      <c r="C35" s="92">
        <v>0</v>
      </c>
      <c r="D35" s="92">
        <v>0</v>
      </c>
      <c r="E35" s="15">
        <f t="shared" si="12"/>
        <v>0</v>
      </c>
      <c r="F35" s="92">
        <v>2.2174073891110098</v>
      </c>
      <c r="G35" s="92">
        <v>-1.0281309299999999</v>
      </c>
      <c r="H35" s="15">
        <f t="shared" si="13"/>
        <v>1.1892764591110099</v>
      </c>
      <c r="I35" s="92">
        <v>0.76324377445288072</v>
      </c>
      <c r="J35" s="92">
        <v>-2.2844983999999999</v>
      </c>
      <c r="K35" s="15">
        <f t="shared" si="14"/>
        <v>-1.5212546255471193</v>
      </c>
      <c r="L35" s="92">
        <v>1.8073914510494753</v>
      </c>
      <c r="M35" s="92">
        <v>-1.1630660442838372</v>
      </c>
      <c r="N35" s="15">
        <f t="shared" si="15"/>
        <v>0.6443254067656381</v>
      </c>
      <c r="O35" s="92">
        <v>3.7720636999999999</v>
      </c>
      <c r="P35" s="92">
        <v>-2.5562906999999999</v>
      </c>
      <c r="Q35" s="15">
        <f t="shared" si="16"/>
        <v>1.215773</v>
      </c>
      <c r="R35" s="92">
        <v>1.4632530999999998</v>
      </c>
      <c r="S35" s="92">
        <v>-0.25752353855421684</v>
      </c>
      <c r="T35" s="15">
        <f t="shared" si="17"/>
        <v>1.205729561445783</v>
      </c>
      <c r="U35" s="14">
        <f t="shared" si="18"/>
        <v>10.023359414613365</v>
      </c>
      <c r="V35" s="4">
        <f t="shared" si="19"/>
        <v>-7.2895096128380548</v>
      </c>
      <c r="W35" s="15">
        <f t="shared" si="20"/>
        <v>2.7338498017753103</v>
      </c>
      <c r="X35" s="27"/>
      <c r="Y35" s="28"/>
      <c r="AA35" s="59"/>
    </row>
    <row r="36" spans="1:27" s="2" customFormat="1" ht="23.25" customHeight="1" x14ac:dyDescent="0.25">
      <c r="B36" s="13" t="s">
        <v>9</v>
      </c>
      <c r="C36" s="92">
        <v>0.22225</v>
      </c>
      <c r="D36" s="92">
        <v>-6.9740200000000002E-2</v>
      </c>
      <c r="E36" s="15">
        <f t="shared" si="12"/>
        <v>0.1525098</v>
      </c>
      <c r="F36" s="92">
        <v>1.64805611</v>
      </c>
      <c r="G36" s="92">
        <v>-0.13472521999999998</v>
      </c>
      <c r="H36" s="15">
        <f t="shared" si="13"/>
        <v>1.51333089</v>
      </c>
      <c r="I36" s="92">
        <v>1.92235</v>
      </c>
      <c r="J36" s="92">
        <v>-0.89393899999999993</v>
      </c>
      <c r="K36" s="15">
        <f t="shared" si="14"/>
        <v>1.0284110000000002</v>
      </c>
      <c r="L36" s="92">
        <v>1.299493</v>
      </c>
      <c r="M36" s="92">
        <v>-0.38419730000000002</v>
      </c>
      <c r="N36" s="15">
        <f t="shared" si="15"/>
        <v>0.91529569999999993</v>
      </c>
      <c r="O36" s="92">
        <v>2.0311700799999999</v>
      </c>
      <c r="P36" s="92">
        <v>-0.78238169999999996</v>
      </c>
      <c r="Q36" s="15">
        <f t="shared" si="16"/>
        <v>1.2487883799999999</v>
      </c>
      <c r="R36" s="92">
        <v>8.7952341000000018</v>
      </c>
      <c r="S36" s="92">
        <v>-1.8872022000000002</v>
      </c>
      <c r="T36" s="15">
        <f t="shared" si="17"/>
        <v>6.9080319000000019</v>
      </c>
      <c r="U36" s="14">
        <f t="shared" si="18"/>
        <v>15.918553290000002</v>
      </c>
      <c r="V36" s="4">
        <f t="shared" si="19"/>
        <v>-4.15218562</v>
      </c>
      <c r="W36" s="15">
        <f t="shared" si="20"/>
        <v>11.766367670000001</v>
      </c>
      <c r="X36" s="27"/>
      <c r="Y36" s="28"/>
      <c r="AA36" s="59"/>
    </row>
    <row r="37" spans="1:27" s="2" customFormat="1" ht="23.25" customHeight="1" x14ac:dyDescent="0.25">
      <c r="B37" s="13" t="s">
        <v>10</v>
      </c>
      <c r="C37" s="92">
        <v>0</v>
      </c>
      <c r="D37" s="92">
        <v>0</v>
      </c>
      <c r="E37" s="15">
        <f t="shared" si="12"/>
        <v>0</v>
      </c>
      <c r="F37" s="92">
        <v>4.5791871799999999</v>
      </c>
      <c r="G37" s="92">
        <v>-1.0942293099999998</v>
      </c>
      <c r="H37" s="15">
        <f t="shared" si="13"/>
        <v>3.4849578700000001</v>
      </c>
      <c r="I37" s="92">
        <v>13.5974421</v>
      </c>
      <c r="J37" s="92">
        <v>-2.1420509999999999</v>
      </c>
      <c r="K37" s="15">
        <f t="shared" si="14"/>
        <v>11.4553911</v>
      </c>
      <c r="L37" s="92">
        <v>2.1885105999999999</v>
      </c>
      <c r="M37" s="92">
        <v>-1.4286989999999999</v>
      </c>
      <c r="N37" s="15">
        <f t="shared" si="15"/>
        <v>0.75981159999999992</v>
      </c>
      <c r="O37" s="92">
        <v>4.7549934900000004</v>
      </c>
      <c r="P37" s="92">
        <v>-5.2567358000000004</v>
      </c>
      <c r="Q37" s="15">
        <f t="shared" si="16"/>
        <v>-0.50174231000000002</v>
      </c>
      <c r="R37" s="92">
        <v>3.0991872999999992</v>
      </c>
      <c r="S37" s="92">
        <v>-2.2603667999999999</v>
      </c>
      <c r="T37" s="15">
        <f t="shared" si="17"/>
        <v>0.8388204999999993</v>
      </c>
      <c r="U37" s="14">
        <f t="shared" si="18"/>
        <v>28.219320670000002</v>
      </c>
      <c r="V37" s="4">
        <f t="shared" si="19"/>
        <v>-12.182081910000001</v>
      </c>
      <c r="W37" s="15">
        <f t="shared" si="20"/>
        <v>16.037238760000001</v>
      </c>
      <c r="X37" s="27"/>
      <c r="Y37" s="28"/>
      <c r="AA37" s="59"/>
    </row>
    <row r="38" spans="1:27" s="2" customFormat="1" ht="23.25" customHeight="1" x14ac:dyDescent="0.25">
      <c r="B38" s="13" t="s">
        <v>11</v>
      </c>
      <c r="C38" s="92">
        <v>0</v>
      </c>
      <c r="D38" s="92">
        <v>-3.6677500000000002E-2</v>
      </c>
      <c r="E38" s="15">
        <f t="shared" si="12"/>
        <v>-3.6677500000000002E-2</v>
      </c>
      <c r="F38" s="92">
        <v>0.83216610000000002</v>
      </c>
      <c r="G38" s="92">
        <v>-0.2318316</v>
      </c>
      <c r="H38" s="15">
        <f t="shared" si="13"/>
        <v>0.60033449999999999</v>
      </c>
      <c r="I38" s="92">
        <v>1.906992</v>
      </c>
      <c r="J38" s="92">
        <v>-0.54874699999999998</v>
      </c>
      <c r="K38" s="15">
        <f t="shared" si="14"/>
        <v>1.3582450000000001</v>
      </c>
      <c r="L38" s="92">
        <v>0.302313</v>
      </c>
      <c r="M38" s="92">
        <v>-0.21642529999999999</v>
      </c>
      <c r="N38" s="15">
        <f t="shared" si="15"/>
        <v>8.5887700000000011E-2</v>
      </c>
      <c r="O38" s="92">
        <v>2.4092800000000004E-2</v>
      </c>
      <c r="P38" s="92">
        <v>-18.557587139999995</v>
      </c>
      <c r="Q38" s="15">
        <f t="shared" si="16"/>
        <v>-18.533494339999997</v>
      </c>
      <c r="R38" s="92">
        <v>0.81683070000000002</v>
      </c>
      <c r="S38" s="92">
        <v>-0.21166200000000002</v>
      </c>
      <c r="T38" s="15">
        <f t="shared" si="17"/>
        <v>0.6051687</v>
      </c>
      <c r="U38" s="14">
        <f t="shared" si="18"/>
        <v>3.8823946</v>
      </c>
      <c r="V38" s="4">
        <f t="shared" si="19"/>
        <v>-19.802930539999995</v>
      </c>
      <c r="W38" s="15">
        <f t="shared" si="20"/>
        <v>-15.920535939999995</v>
      </c>
      <c r="X38" s="27"/>
      <c r="Y38" s="28"/>
      <c r="AA38" s="59"/>
    </row>
    <row r="39" spans="1:27" s="2" customFormat="1" ht="23.25" customHeight="1" x14ac:dyDescent="0.25">
      <c r="B39" s="13" t="s">
        <v>12</v>
      </c>
      <c r="C39" s="134">
        <v>3.7655000000000003</v>
      </c>
      <c r="D39" s="134">
        <v>0</v>
      </c>
      <c r="E39" s="15">
        <f t="shared" si="12"/>
        <v>3.7655000000000003</v>
      </c>
      <c r="F39" s="134">
        <v>0.59705341889999997</v>
      </c>
      <c r="G39" s="134">
        <v>-0.65668564270000007</v>
      </c>
      <c r="H39" s="15">
        <f t="shared" si="13"/>
        <v>-5.9632223800000106E-2</v>
      </c>
      <c r="I39" s="134">
        <v>0.26241199999999998</v>
      </c>
      <c r="J39" s="134">
        <v>-4.5618650000000001</v>
      </c>
      <c r="K39" s="15">
        <f t="shared" si="14"/>
        <v>-4.2994529999999997</v>
      </c>
      <c r="L39" s="134">
        <v>6.7300100000000002E-2</v>
      </c>
      <c r="M39" s="134">
        <v>-0.99164690909999997</v>
      </c>
      <c r="N39" s="15">
        <f t="shared" si="15"/>
        <v>-0.9243468091</v>
      </c>
      <c r="O39" s="134">
        <v>1.1812639999999999</v>
      </c>
      <c r="P39" s="134">
        <v>-0.70223799999999992</v>
      </c>
      <c r="Q39" s="15">
        <f t="shared" si="16"/>
        <v>0.47902599999999995</v>
      </c>
      <c r="R39" s="134">
        <v>0.71000482060000003</v>
      </c>
      <c r="S39" s="134">
        <v>-0.97187888089999996</v>
      </c>
      <c r="T39" s="15">
        <f t="shared" si="17"/>
        <v>-0.26187406029999993</v>
      </c>
      <c r="U39" s="14">
        <f t="shared" si="18"/>
        <v>6.5835343394999999</v>
      </c>
      <c r="V39" s="4">
        <f t="shared" si="19"/>
        <v>-7.8843144327000001</v>
      </c>
      <c r="W39" s="15">
        <f t="shared" si="20"/>
        <v>-1.3007800932000002</v>
      </c>
      <c r="X39" s="27"/>
      <c r="Y39" s="28"/>
      <c r="AA39" s="59"/>
    </row>
    <row r="40" spans="1:27" s="2" customFormat="1" ht="23.25" customHeight="1" x14ac:dyDescent="0.25">
      <c r="B40" s="13" t="s">
        <v>13</v>
      </c>
      <c r="C40" s="134">
        <v>0</v>
      </c>
      <c r="D40" s="134">
        <v>0</v>
      </c>
      <c r="E40" s="15">
        <f t="shared" si="12"/>
        <v>0</v>
      </c>
      <c r="F40" s="134">
        <v>0.87705649869999991</v>
      </c>
      <c r="G40" s="134">
        <v>4.4961255399999995</v>
      </c>
      <c r="H40" s="15">
        <f t="shared" si="13"/>
        <v>5.3731820386999996</v>
      </c>
      <c r="I40" s="134">
        <v>2.8298930000000002</v>
      </c>
      <c r="J40" s="134">
        <v>0</v>
      </c>
      <c r="K40" s="15">
        <f t="shared" si="14"/>
        <v>2.8298930000000002</v>
      </c>
      <c r="L40" s="134">
        <v>2.4399999999999998E-2</v>
      </c>
      <c r="M40" s="134">
        <v>-0.14541422409999999</v>
      </c>
      <c r="N40" s="15">
        <f t="shared" si="15"/>
        <v>-0.12101422409999998</v>
      </c>
      <c r="O40" s="134">
        <v>2.4995359359</v>
      </c>
      <c r="P40" s="134">
        <v>-2.4459305065999999</v>
      </c>
      <c r="Q40" s="15">
        <f t="shared" si="16"/>
        <v>5.3605429300000118E-2</v>
      </c>
      <c r="R40" s="134">
        <v>25.983411000000004</v>
      </c>
      <c r="S40" s="134">
        <v>-0.94835458019999996</v>
      </c>
      <c r="T40" s="15">
        <f t="shared" si="17"/>
        <v>25.035056419800004</v>
      </c>
      <c r="U40" s="14">
        <f t="shared" si="18"/>
        <v>32.214296434600001</v>
      </c>
      <c r="V40" s="4">
        <f t="shared" si="19"/>
        <v>0.95642622910000008</v>
      </c>
      <c r="W40" s="15">
        <f t="shared" si="20"/>
        <v>33.170722663700005</v>
      </c>
      <c r="X40" s="27"/>
      <c r="Y40" s="28"/>
      <c r="AA40" s="59"/>
    </row>
    <row r="41" spans="1:27" s="2" customFormat="1" ht="23.25" customHeight="1" x14ac:dyDescent="0.25">
      <c r="A41" s="86"/>
      <c r="B41" s="13" t="s">
        <v>14</v>
      </c>
      <c r="C41" s="134">
        <v>1.6624474999999999</v>
      </c>
      <c r="D41" s="134">
        <v>-6.0640853500000001E-2</v>
      </c>
      <c r="E41" s="15">
        <f t="shared" si="12"/>
        <v>1.6018066464999998</v>
      </c>
      <c r="F41" s="134">
        <v>0.52610660530000009</v>
      </c>
      <c r="G41" s="134">
        <v>1.8028103</v>
      </c>
      <c r="H41" s="15">
        <f t="shared" si="13"/>
        <v>2.3289169052999998</v>
      </c>
      <c r="I41" s="134">
        <v>8.4699999999999984E-2</v>
      </c>
      <c r="J41" s="134">
        <v>-1.8437700000000001E-2</v>
      </c>
      <c r="K41" s="15">
        <f t="shared" si="14"/>
        <v>6.6262299999999982E-2</v>
      </c>
      <c r="L41" s="134">
        <v>0.84059144250000006</v>
      </c>
      <c r="M41" s="134">
        <v>-0.84964793004999983</v>
      </c>
      <c r="N41" s="15">
        <f t="shared" si="15"/>
        <v>-9.0564875499997699E-3</v>
      </c>
      <c r="O41" s="134">
        <v>1.647188188206</v>
      </c>
      <c r="P41" s="134">
        <v>-3.0564483639600004</v>
      </c>
      <c r="Q41" s="15">
        <f t="shared" si="16"/>
        <v>-1.4092601757540004</v>
      </c>
      <c r="R41" s="134">
        <v>2.0176942351</v>
      </c>
      <c r="S41" s="134">
        <v>-1.9676750448</v>
      </c>
      <c r="T41" s="15">
        <f t="shared" si="17"/>
        <v>5.0019190300000016E-2</v>
      </c>
      <c r="U41" s="14">
        <f t="shared" si="18"/>
        <v>6.7787279711059991</v>
      </c>
      <c r="V41" s="4">
        <f t="shared" si="19"/>
        <v>-4.1500395923099997</v>
      </c>
      <c r="W41" s="15">
        <f t="shared" si="20"/>
        <v>2.6286883787959994</v>
      </c>
      <c r="X41" s="27"/>
      <c r="Y41" s="28"/>
      <c r="AA41" s="59"/>
    </row>
    <row r="42" spans="1:27" s="6" customFormat="1" ht="23.25" customHeight="1" x14ac:dyDescent="0.25">
      <c r="A42" s="85"/>
      <c r="B42" s="13" t="s">
        <v>15</v>
      </c>
      <c r="C42" s="134">
        <v>2.5499999999999998E-2</v>
      </c>
      <c r="D42" s="134">
        <v>0</v>
      </c>
      <c r="E42" s="15">
        <f t="shared" si="12"/>
        <v>2.5499999999999998E-2</v>
      </c>
      <c r="F42" s="134">
        <v>0.76545765080000006</v>
      </c>
      <c r="G42" s="134">
        <v>0.28447796000000003</v>
      </c>
      <c r="H42" s="15">
        <f t="shared" si="13"/>
        <v>1.0499356108</v>
      </c>
      <c r="I42" s="134">
        <v>1.4232089668000001</v>
      </c>
      <c r="J42" s="134">
        <v>-16.201236596800001</v>
      </c>
      <c r="K42" s="15">
        <f t="shared" si="14"/>
        <v>-14.77802763</v>
      </c>
      <c r="L42" s="134">
        <v>0.63059999999999983</v>
      </c>
      <c r="M42" s="134">
        <v>-0.80459507819999998</v>
      </c>
      <c r="N42" s="15">
        <f t="shared" si="15"/>
        <v>-0.17399507820000015</v>
      </c>
      <c r="O42" s="134">
        <v>0.10390000000000001</v>
      </c>
      <c r="P42" s="134">
        <v>-13.078464153900001</v>
      </c>
      <c r="Q42" s="15">
        <f t="shared" si="16"/>
        <v>-12.974564153900001</v>
      </c>
      <c r="R42" s="134">
        <v>3.00062892</v>
      </c>
      <c r="S42" s="134">
        <v>-0.82834800000000008</v>
      </c>
      <c r="T42" s="15">
        <f t="shared" si="17"/>
        <v>2.1722809199999999</v>
      </c>
      <c r="U42" s="14">
        <f t="shared" si="18"/>
        <v>5.9492955375999994</v>
      </c>
      <c r="V42" s="4">
        <f t="shared" si="19"/>
        <v>-30.628165868899998</v>
      </c>
      <c r="W42" s="15">
        <f t="shared" si="20"/>
        <v>-24.678870331299997</v>
      </c>
      <c r="X42" s="27"/>
      <c r="Y42" s="28"/>
      <c r="Z42" s="2"/>
      <c r="AA42" s="59"/>
    </row>
    <row r="43" spans="1:27" s="6" customFormat="1" ht="23.25" customHeight="1" x14ac:dyDescent="0.25">
      <c r="A43" s="87"/>
      <c r="B43" s="13" t="s">
        <v>16</v>
      </c>
      <c r="C43" s="134">
        <v>2.3699999999999999E-2</v>
      </c>
      <c r="D43" s="134">
        <v>-0.1207</v>
      </c>
      <c r="E43" s="15">
        <f t="shared" si="12"/>
        <v>-9.7000000000000003E-2</v>
      </c>
      <c r="F43" s="134">
        <v>1.0648193467999998</v>
      </c>
      <c r="G43" s="134">
        <v>1.03106199</v>
      </c>
      <c r="H43" s="15">
        <f t="shared" si="13"/>
        <v>2.0958813367999998</v>
      </c>
      <c r="I43" s="134">
        <v>8.23</v>
      </c>
      <c r="J43" s="134">
        <v>0.376</v>
      </c>
      <c r="K43" s="15">
        <f t="shared" si="14"/>
        <v>8.6059999999999999</v>
      </c>
      <c r="L43" s="134">
        <v>0.79259892069999993</v>
      </c>
      <c r="M43" s="134">
        <v>-0.69230603820000003</v>
      </c>
      <c r="N43" s="15">
        <f t="shared" si="15"/>
        <v>0.1002928824999999</v>
      </c>
      <c r="O43" s="134">
        <v>2.7829027793000001</v>
      </c>
      <c r="P43" s="134">
        <v>-2.3995786180000001</v>
      </c>
      <c r="Q43" s="15">
        <f t="shared" si="16"/>
        <v>0.38332416130000002</v>
      </c>
      <c r="R43" s="134">
        <v>4.0192786783000001</v>
      </c>
      <c r="S43" s="134">
        <v>-1.7527464134999999</v>
      </c>
      <c r="T43" s="15">
        <f t="shared" si="17"/>
        <v>2.2665322648000004</v>
      </c>
      <c r="U43" s="14">
        <f t="shared" si="18"/>
        <v>16.9132997251</v>
      </c>
      <c r="V43" s="4">
        <f t="shared" si="19"/>
        <v>-3.5582690796999996</v>
      </c>
      <c r="W43" s="15">
        <f t="shared" si="20"/>
        <v>13.355030645399999</v>
      </c>
      <c r="X43" s="27"/>
      <c r="Y43" s="28"/>
      <c r="Z43" s="2"/>
      <c r="AA43" s="59"/>
    </row>
    <row r="44" spans="1:27" s="1" customFormat="1" ht="23.25" customHeight="1" x14ac:dyDescent="0.25">
      <c r="A44" s="88"/>
      <c r="B44" s="13" t="s">
        <v>17</v>
      </c>
      <c r="C44" s="134">
        <v>7.9408328106000008</v>
      </c>
      <c r="D44" s="134">
        <v>0</v>
      </c>
      <c r="E44" s="15">
        <f t="shared" si="12"/>
        <v>7.9408328106000008</v>
      </c>
      <c r="F44" s="134">
        <v>3.9554788830000001</v>
      </c>
      <c r="G44" s="134">
        <v>0.83452999999999999</v>
      </c>
      <c r="H44" s="15">
        <f t="shared" si="13"/>
        <v>4.7900088830000005</v>
      </c>
      <c r="I44" s="134">
        <v>4.8962180000000002</v>
      </c>
      <c r="J44" s="134">
        <v>0</v>
      </c>
      <c r="K44" s="15">
        <f t="shared" si="14"/>
        <v>4.8962180000000002</v>
      </c>
      <c r="L44" s="134">
        <v>0.92800000000000005</v>
      </c>
      <c r="M44" s="134">
        <v>-0.28842704460000002</v>
      </c>
      <c r="N44" s="15">
        <f t="shared" si="15"/>
        <v>0.63957295540000003</v>
      </c>
      <c r="O44" s="134">
        <v>4.1555060446000001</v>
      </c>
      <c r="P44" s="134">
        <v>-0.20400000000000001</v>
      </c>
      <c r="Q44" s="15">
        <f t="shared" si="16"/>
        <v>3.9515060445999999</v>
      </c>
      <c r="R44" s="134">
        <v>7.0419999999999998</v>
      </c>
      <c r="S44" s="134">
        <v>-3.2852999999999999</v>
      </c>
      <c r="T44" s="15">
        <f t="shared" si="17"/>
        <v>3.7566999999999999</v>
      </c>
      <c r="U44" s="14">
        <f t="shared" si="18"/>
        <v>28.918035738200004</v>
      </c>
      <c r="V44" s="4">
        <f t="shared" si="19"/>
        <v>-2.9431970445999998</v>
      </c>
      <c r="W44" s="15">
        <f t="shared" si="20"/>
        <v>25.974838693600006</v>
      </c>
      <c r="X44" s="27"/>
      <c r="Y44" s="28"/>
      <c r="Z44" s="2"/>
      <c r="AA44" s="59"/>
    </row>
    <row r="45" spans="1:27" s="1" customFormat="1" ht="24" customHeight="1" x14ac:dyDescent="0.25">
      <c r="A45" s="88"/>
      <c r="B45" s="13" t="s">
        <v>18</v>
      </c>
      <c r="C45" s="134">
        <v>0.56000000000000005</v>
      </c>
      <c r="D45" s="134">
        <v>0</v>
      </c>
      <c r="E45" s="15">
        <f t="shared" si="12"/>
        <v>0.56000000000000005</v>
      </c>
      <c r="F45" s="134">
        <v>2.1148000000000002</v>
      </c>
      <c r="G45" s="134">
        <v>2.7102999999999997</v>
      </c>
      <c r="H45" s="15">
        <f t="shared" si="13"/>
        <v>4.8250999999999999</v>
      </c>
      <c r="I45" s="134">
        <v>1.673</v>
      </c>
      <c r="J45" s="134">
        <v>-1.026</v>
      </c>
      <c r="K45" s="15">
        <f t="shared" si="14"/>
        <v>0.64700000000000002</v>
      </c>
      <c r="L45" s="134">
        <v>0.45100000000000001</v>
      </c>
      <c r="M45" s="134">
        <v>-0.12720000000000001</v>
      </c>
      <c r="N45" s="15">
        <f t="shared" si="15"/>
        <v>0.32379999999999998</v>
      </c>
      <c r="O45" s="134">
        <v>4.444</v>
      </c>
      <c r="P45" s="134">
        <v>-1.0309999999999999</v>
      </c>
      <c r="Q45" s="15">
        <f t="shared" si="16"/>
        <v>3.4130000000000003</v>
      </c>
      <c r="R45" s="134">
        <v>3.5070000000000001</v>
      </c>
      <c r="S45" s="134">
        <v>-1.0170000000000001</v>
      </c>
      <c r="T45" s="15">
        <f t="shared" si="17"/>
        <v>2.4900000000000002</v>
      </c>
      <c r="U45" s="14">
        <f t="shared" si="18"/>
        <v>12.749799999999999</v>
      </c>
      <c r="V45" s="4">
        <f t="shared" si="19"/>
        <v>-0.49090000000000034</v>
      </c>
      <c r="W45" s="15">
        <f t="shared" si="20"/>
        <v>12.258899999999999</v>
      </c>
      <c r="X45" s="27"/>
      <c r="Y45" s="28"/>
      <c r="Z45" s="2"/>
      <c r="AA45" s="59"/>
    </row>
    <row r="46" spans="1:27" s="7" customFormat="1" ht="23.25" customHeight="1" x14ac:dyDescent="0.25">
      <c r="B46" s="16" t="s">
        <v>22</v>
      </c>
      <c r="C46" s="134">
        <v>0.75</v>
      </c>
      <c r="D46" s="134">
        <v>0</v>
      </c>
      <c r="E46" s="15">
        <f t="shared" si="12"/>
        <v>0.75</v>
      </c>
      <c r="F46" s="134">
        <v>6.3839999999999995</v>
      </c>
      <c r="G46" s="134">
        <v>2.9912999999999998</v>
      </c>
      <c r="H46" s="15">
        <f t="shared" si="13"/>
        <v>9.3752999999999993</v>
      </c>
      <c r="I46" s="134">
        <v>2.2290000000000001</v>
      </c>
      <c r="J46" s="134">
        <v>0</v>
      </c>
      <c r="K46" s="15">
        <f t="shared" si="14"/>
        <v>2.2290000000000001</v>
      </c>
      <c r="L46" s="134">
        <v>2.2646999999999995</v>
      </c>
      <c r="M46" s="134">
        <v>-0.128</v>
      </c>
      <c r="N46" s="15">
        <f t="shared" si="15"/>
        <v>2.1366999999999994</v>
      </c>
      <c r="O46" s="134">
        <v>2.1562999999999999</v>
      </c>
      <c r="P46" s="134">
        <v>-0.95199999999999996</v>
      </c>
      <c r="Q46" s="15">
        <f t="shared" si="16"/>
        <v>1.2042999999999999</v>
      </c>
      <c r="R46" s="134">
        <v>5.4560075157773946</v>
      </c>
      <c r="S46" s="134">
        <v>-0.72260000000000013</v>
      </c>
      <c r="T46" s="15">
        <f t="shared" si="17"/>
        <v>4.7334075157773947</v>
      </c>
      <c r="U46" s="14">
        <f t="shared" si="18"/>
        <v>19.240007515777393</v>
      </c>
      <c r="V46" s="4">
        <f t="shared" si="19"/>
        <v>1.1886999999999996</v>
      </c>
      <c r="W46" s="15">
        <f t="shared" si="20"/>
        <v>20.428707515777393</v>
      </c>
      <c r="X46" s="27"/>
      <c r="Y46" s="28"/>
      <c r="Z46" s="2"/>
      <c r="AA46" s="59"/>
    </row>
    <row r="47" spans="1:27" ht="23.25" customHeight="1" x14ac:dyDescent="0.25">
      <c r="B47" s="16" t="s">
        <v>39</v>
      </c>
      <c r="C47" s="130">
        <v>1.3779999999999999</v>
      </c>
      <c r="D47" s="131">
        <v>-2.4220000000000002</v>
      </c>
      <c r="E47" s="15">
        <f t="shared" si="12"/>
        <v>-1.0440000000000003</v>
      </c>
      <c r="F47" s="130">
        <v>1.0363</v>
      </c>
      <c r="G47" s="131">
        <v>0.29800000000000004</v>
      </c>
      <c r="H47" s="15">
        <f t="shared" si="13"/>
        <v>1.3343</v>
      </c>
      <c r="I47" s="130">
        <v>12.747</v>
      </c>
      <c r="J47" s="131">
        <v>0</v>
      </c>
      <c r="K47" s="15">
        <f t="shared" si="14"/>
        <v>12.747</v>
      </c>
      <c r="L47" s="135">
        <v>1.6073</v>
      </c>
      <c r="M47" s="131">
        <v>-0.25700000000000001</v>
      </c>
      <c r="N47" s="15">
        <f t="shared" si="15"/>
        <v>1.3502999999999998</v>
      </c>
      <c r="O47" s="130">
        <v>2.4243000000000001</v>
      </c>
      <c r="P47" s="131">
        <v>0</v>
      </c>
      <c r="Q47" s="15">
        <f t="shared" si="16"/>
        <v>2.4243000000000001</v>
      </c>
      <c r="R47" s="130">
        <v>4.6233000000000004</v>
      </c>
      <c r="S47" s="131">
        <v>-1.4219999999999999</v>
      </c>
      <c r="T47" s="15">
        <f t="shared" si="17"/>
        <v>3.2013000000000007</v>
      </c>
      <c r="U47" s="14">
        <f t="shared" si="18"/>
        <v>23.816199999999998</v>
      </c>
      <c r="V47" s="4">
        <f t="shared" si="19"/>
        <v>-3.8029999999999999</v>
      </c>
      <c r="W47" s="15">
        <f t="shared" si="20"/>
        <v>20.013199999999998</v>
      </c>
      <c r="X47" s="27"/>
      <c r="Y47" s="28"/>
      <c r="Z47" s="2"/>
      <c r="AA47" s="59"/>
    </row>
    <row r="48" spans="1:27" ht="23.25" customHeight="1" x14ac:dyDescent="0.25">
      <c r="B48" s="16" t="s">
        <v>40</v>
      </c>
      <c r="C48" s="130">
        <v>3.1149</v>
      </c>
      <c r="D48" s="131">
        <v>-0.27100000000000002</v>
      </c>
      <c r="E48" s="15">
        <f t="shared" si="12"/>
        <v>2.8439000000000001</v>
      </c>
      <c r="F48" s="130">
        <v>2.4239999999999999</v>
      </c>
      <c r="G48" s="131">
        <v>0.64487000000000005</v>
      </c>
      <c r="H48" s="15">
        <f t="shared" si="13"/>
        <v>3.06887</v>
      </c>
      <c r="I48" s="130">
        <v>0.28970000000000001</v>
      </c>
      <c r="J48" s="131">
        <v>0</v>
      </c>
      <c r="K48" s="15">
        <f t="shared" si="14"/>
        <v>0.28970000000000001</v>
      </c>
      <c r="L48" s="130">
        <v>8.2000000000000003E-2</v>
      </c>
      <c r="M48" s="131">
        <v>-0.30099999999999999</v>
      </c>
      <c r="N48" s="15">
        <f t="shared" si="15"/>
        <v>-0.21899999999999997</v>
      </c>
      <c r="O48" s="130">
        <v>0</v>
      </c>
      <c r="P48" s="131">
        <v>-2.1259999999999999</v>
      </c>
      <c r="Q48" s="15">
        <f t="shared" si="16"/>
        <v>-2.1259999999999999</v>
      </c>
      <c r="R48" s="130">
        <v>4.7224000000000004</v>
      </c>
      <c r="S48" s="131">
        <v>-1.4387000000000001</v>
      </c>
      <c r="T48" s="15">
        <f t="shared" si="17"/>
        <v>3.2837000000000005</v>
      </c>
      <c r="U48" s="14">
        <f t="shared" si="18"/>
        <v>10.632999999999999</v>
      </c>
      <c r="V48" s="4">
        <f t="shared" si="19"/>
        <v>-3.4918300000000002</v>
      </c>
      <c r="W48" s="15">
        <f t="shared" si="20"/>
        <v>7.1411699999999989</v>
      </c>
      <c r="X48" s="27"/>
      <c r="Y48" s="28"/>
      <c r="Z48" s="2"/>
      <c r="AA48" s="59"/>
    </row>
    <row r="49" spans="1:25" ht="23.25" customHeight="1" thickBot="1" x14ac:dyDescent="0.3">
      <c r="B49" s="16" t="s">
        <v>41</v>
      </c>
      <c r="C49" s="130">
        <v>0.7389</v>
      </c>
      <c r="D49" s="131">
        <v>0</v>
      </c>
      <c r="E49" s="15">
        <f t="shared" si="12"/>
        <v>0.7389</v>
      </c>
      <c r="F49" s="130">
        <v>1.0886</v>
      </c>
      <c r="G49" s="131">
        <v>-1.752</v>
      </c>
      <c r="H49" s="15">
        <f t="shared" si="13"/>
        <v>-0.66339999999999999</v>
      </c>
      <c r="I49" s="130">
        <v>8.3480000000000008</v>
      </c>
      <c r="J49" s="131">
        <v>0</v>
      </c>
      <c r="K49" s="15">
        <f t="shared" si="14"/>
        <v>8.3480000000000008</v>
      </c>
      <c r="L49" s="130">
        <v>0.73</v>
      </c>
      <c r="M49" s="136">
        <v>-0.30064999999999997</v>
      </c>
      <c r="N49" s="15">
        <f t="shared" si="15"/>
        <v>0.42935000000000001</v>
      </c>
      <c r="O49" s="130">
        <v>1.62</v>
      </c>
      <c r="P49" s="131">
        <v>-3.948</v>
      </c>
      <c r="Q49" s="15">
        <f t="shared" si="16"/>
        <v>-2.3279999999999998</v>
      </c>
      <c r="R49" s="135">
        <v>1.4669000000000001</v>
      </c>
      <c r="S49" s="136">
        <v>-0.41519</v>
      </c>
      <c r="T49" s="15">
        <f t="shared" si="17"/>
        <v>1.0517100000000001</v>
      </c>
      <c r="U49" s="14">
        <f>C49+F49+I49+L49+O49+R49</f>
        <v>13.992400000000002</v>
      </c>
      <c r="V49" s="4">
        <f>D49+G49+J49+M49+P49+S49</f>
        <v>-6.4158400000000002</v>
      </c>
      <c r="W49" s="15">
        <f>U49+V49</f>
        <v>7.5765600000000015</v>
      </c>
      <c r="X49" s="29"/>
      <c r="Y49" s="29"/>
    </row>
    <row r="50" spans="1:25" ht="18.75" customHeight="1" thickBot="1" x14ac:dyDescent="0.3">
      <c r="B50" s="17" t="s">
        <v>19</v>
      </c>
      <c r="C50" s="18">
        <f>SUM(C31:C49)</f>
        <v>20.594217010600001</v>
      </c>
      <c r="D50" s="18">
        <f t="shared" ref="D50:W50" si="21">SUM(D31:D49)</f>
        <v>-2.9807585535000003</v>
      </c>
      <c r="E50" s="18">
        <f>SUM(E31:E49)</f>
        <v>17.613458457100002</v>
      </c>
      <c r="F50" s="18">
        <f t="shared" si="21"/>
        <v>45.992169751280542</v>
      </c>
      <c r="G50" s="18">
        <f t="shared" si="21"/>
        <v>7.4364565872999995</v>
      </c>
      <c r="H50" s="18">
        <f t="shared" si="21"/>
        <v>53.428626338580528</v>
      </c>
      <c r="I50" s="18">
        <f t="shared" si="21"/>
        <v>84.863127046800003</v>
      </c>
      <c r="J50" s="18">
        <f t="shared" si="21"/>
        <v>-36.406223696800012</v>
      </c>
      <c r="K50" s="18">
        <f t="shared" si="21"/>
        <v>48.456903349999997</v>
      </c>
      <c r="L50" s="18">
        <f t="shared" si="21"/>
        <v>21.4366487132</v>
      </c>
      <c r="M50" s="18">
        <f t="shared" si="21"/>
        <v>-13.634157068533836</v>
      </c>
      <c r="N50" s="18">
        <f t="shared" si="21"/>
        <v>7.8024916446661603</v>
      </c>
      <c r="O50" s="18">
        <f t="shared" si="21"/>
        <v>36.155411118006</v>
      </c>
      <c r="P50" s="18">
        <f t="shared" si="21"/>
        <v>-64.215834082459992</v>
      </c>
      <c r="Q50" s="18">
        <f t="shared" si="21"/>
        <v>-28.060422964453998</v>
      </c>
      <c r="R50" s="18">
        <f t="shared" si="21"/>
        <v>82.849388799777401</v>
      </c>
      <c r="S50" s="18">
        <f t="shared" si="21"/>
        <v>-21.532911419400001</v>
      </c>
      <c r="T50" s="18">
        <f t="shared" si="21"/>
        <v>61.3164773803774</v>
      </c>
      <c r="U50" s="18">
        <f t="shared" si="21"/>
        <v>291.89096243966389</v>
      </c>
      <c r="V50" s="18">
        <f t="shared" si="21"/>
        <v>-131.33342823339382</v>
      </c>
      <c r="W50" s="18">
        <f t="shared" si="21"/>
        <v>160.55753420627011</v>
      </c>
    </row>
    <row r="53" spans="1:25" ht="22.5" customHeight="1" thickBot="1" x14ac:dyDescent="0.3"/>
    <row r="54" spans="1:25" ht="49.5" customHeight="1" thickBot="1" x14ac:dyDescent="0.3">
      <c r="B54" s="99" t="s">
        <v>44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1"/>
    </row>
    <row r="55" spans="1:25" ht="49.5" customHeight="1" x14ac:dyDescent="0.25">
      <c r="B55" s="104"/>
      <c r="C55" s="106" t="s">
        <v>23</v>
      </c>
      <c r="D55" s="97"/>
      <c r="E55" s="107"/>
      <c r="F55" s="96" t="s">
        <v>0</v>
      </c>
      <c r="G55" s="97"/>
      <c r="H55" s="98"/>
      <c r="I55" s="106" t="s">
        <v>1</v>
      </c>
      <c r="J55" s="97"/>
      <c r="K55" s="107"/>
      <c r="L55" s="96" t="s">
        <v>2</v>
      </c>
      <c r="M55" s="97"/>
      <c r="N55" s="98"/>
      <c r="O55" s="106" t="s">
        <v>3</v>
      </c>
      <c r="P55" s="97"/>
      <c r="Q55" s="107"/>
      <c r="R55" s="96" t="s">
        <v>21</v>
      </c>
      <c r="S55" s="97"/>
      <c r="T55" s="98"/>
      <c r="U55" s="106" t="s">
        <v>24</v>
      </c>
      <c r="V55" s="97"/>
      <c r="W55" s="107"/>
      <c r="X55" s="96"/>
      <c r="Y55" s="98"/>
    </row>
    <row r="56" spans="1:25" ht="22.5" customHeight="1" x14ac:dyDescent="0.25">
      <c r="B56" s="105"/>
      <c r="C56" s="57" t="s">
        <v>25</v>
      </c>
      <c r="D56" s="3" t="s">
        <v>26</v>
      </c>
      <c r="E56" s="56" t="s">
        <v>27</v>
      </c>
      <c r="F56" s="19" t="s">
        <v>25</v>
      </c>
      <c r="G56" s="3" t="s">
        <v>26</v>
      </c>
      <c r="H56" s="20" t="s">
        <v>27</v>
      </c>
      <c r="I56" s="57" t="s">
        <v>25</v>
      </c>
      <c r="J56" s="3" t="s">
        <v>26</v>
      </c>
      <c r="K56" s="56" t="s">
        <v>27</v>
      </c>
      <c r="L56" s="19" t="s">
        <v>25</v>
      </c>
      <c r="M56" s="3" t="s">
        <v>26</v>
      </c>
      <c r="N56" s="20" t="s">
        <v>27</v>
      </c>
      <c r="O56" s="57" t="s">
        <v>25</v>
      </c>
      <c r="P56" s="3" t="s">
        <v>26</v>
      </c>
      <c r="Q56" s="56" t="s">
        <v>27</v>
      </c>
      <c r="R56" s="19" t="s">
        <v>25</v>
      </c>
      <c r="S56" s="3" t="s">
        <v>26</v>
      </c>
      <c r="T56" s="20" t="s">
        <v>27</v>
      </c>
      <c r="U56" s="57" t="s">
        <v>25</v>
      </c>
      <c r="V56" s="3" t="s">
        <v>26</v>
      </c>
      <c r="W56" s="56" t="s">
        <v>27</v>
      </c>
      <c r="X56" s="21" t="s">
        <v>29</v>
      </c>
      <c r="Y56" s="20" t="s">
        <v>20</v>
      </c>
    </row>
    <row r="57" spans="1:25" ht="22.5" customHeight="1" x14ac:dyDescent="0.25">
      <c r="A57" s="89"/>
      <c r="B57" s="12" t="s">
        <v>30</v>
      </c>
      <c r="C57" s="137">
        <v>108570</v>
      </c>
      <c r="D57" s="138">
        <v>-1697</v>
      </c>
      <c r="E57" s="32">
        <f>C57+D57</f>
        <v>106873</v>
      </c>
      <c r="F57" s="137">
        <v>30026</v>
      </c>
      <c r="G57" s="138">
        <v>-361.9</v>
      </c>
      <c r="H57" s="32">
        <f>F57+G57</f>
        <v>29664.1</v>
      </c>
      <c r="I57" s="138">
        <v>49816</v>
      </c>
      <c r="J57" s="31">
        <v>0</v>
      </c>
      <c r="K57" s="32">
        <f>I57+J57</f>
        <v>49816</v>
      </c>
      <c r="L57" s="138">
        <v>8526</v>
      </c>
      <c r="M57" s="31">
        <v>-265</v>
      </c>
      <c r="N57" s="32">
        <f>L57+M57</f>
        <v>8261</v>
      </c>
      <c r="O57" s="137">
        <v>55350</v>
      </c>
      <c r="P57" s="138">
        <v>-40956</v>
      </c>
      <c r="Q57" s="32">
        <f>O57+P57</f>
        <v>14394</v>
      </c>
      <c r="R57" s="137">
        <v>55054</v>
      </c>
      <c r="S57" s="138">
        <v>-466</v>
      </c>
      <c r="T57" s="32">
        <f>R57+S57</f>
        <v>54588</v>
      </c>
      <c r="U57" s="30">
        <f>C57+F57+I57+L57+O57+R57</f>
        <v>307342</v>
      </c>
      <c r="V57" s="31">
        <f t="shared" ref="U57:V59" si="22">D57+G57+J57+M57+P57+S57</f>
        <v>-43745.9</v>
      </c>
      <c r="W57" s="32">
        <f>U57+V57</f>
        <v>263596.09999999998</v>
      </c>
      <c r="X57" s="126">
        <v>55712</v>
      </c>
      <c r="Y57" s="63">
        <f>X57/U57</f>
        <v>0.18127037632344425</v>
      </c>
    </row>
    <row r="58" spans="1:25" ht="22.5" customHeight="1" x14ac:dyDescent="0.25">
      <c r="A58" s="85"/>
      <c r="B58" s="12" t="s">
        <v>31</v>
      </c>
      <c r="C58" s="30">
        <v>334</v>
      </c>
      <c r="D58" s="31">
        <v>-649</v>
      </c>
      <c r="E58" s="32">
        <f>C58+D58</f>
        <v>-315</v>
      </c>
      <c r="F58" s="30">
        <v>7140</v>
      </c>
      <c r="G58" s="31">
        <v>-234</v>
      </c>
      <c r="H58" s="32">
        <f>F58+G58</f>
        <v>6906</v>
      </c>
      <c r="I58" s="30">
        <v>0</v>
      </c>
      <c r="J58" s="31">
        <v>0</v>
      </c>
      <c r="K58" s="32">
        <f>I58+J58</f>
        <v>0</v>
      </c>
      <c r="L58" s="30">
        <v>8347</v>
      </c>
      <c r="M58" s="31">
        <v>0</v>
      </c>
      <c r="N58" s="32">
        <f>L58+M58</f>
        <v>8347</v>
      </c>
      <c r="O58" s="30">
        <v>5560</v>
      </c>
      <c r="P58" s="31">
        <v>-3994.5</v>
      </c>
      <c r="Q58" s="32">
        <f>O58+P58</f>
        <v>1565.5</v>
      </c>
      <c r="R58" s="30">
        <v>5507</v>
      </c>
      <c r="S58" s="31">
        <v>-10467</v>
      </c>
      <c r="T58" s="32">
        <f>R58+S58</f>
        <v>-4960</v>
      </c>
      <c r="U58" s="30">
        <f t="shared" si="22"/>
        <v>26888</v>
      </c>
      <c r="V58" s="31">
        <f t="shared" si="22"/>
        <v>-15344.5</v>
      </c>
      <c r="W58" s="32">
        <f>U58+V58</f>
        <v>11543.5</v>
      </c>
      <c r="X58" s="126">
        <v>26155</v>
      </c>
      <c r="Y58" s="63">
        <f>X58/U58</f>
        <v>0.97273876822374294</v>
      </c>
    </row>
    <row r="59" spans="1:25" ht="22.5" customHeight="1" x14ac:dyDescent="0.25">
      <c r="A59" s="89"/>
      <c r="B59" s="12" t="s">
        <v>32</v>
      </c>
      <c r="C59" s="30">
        <v>6846.1</v>
      </c>
      <c r="D59" s="31">
        <v>-199</v>
      </c>
      <c r="E59" s="32">
        <f>C59+D59</f>
        <v>6647.1</v>
      </c>
      <c r="F59" s="30">
        <v>20340.400000000001</v>
      </c>
      <c r="G59" s="31">
        <v>-2685.5</v>
      </c>
      <c r="H59" s="32">
        <f>F59+G59</f>
        <v>17654.900000000001</v>
      </c>
      <c r="I59" s="30">
        <v>58722.3</v>
      </c>
      <c r="J59" s="31">
        <v>-1205</v>
      </c>
      <c r="K59" s="32">
        <f>I59+J59</f>
        <v>57517.3</v>
      </c>
      <c r="L59" s="30">
        <v>7709</v>
      </c>
      <c r="M59" s="31">
        <v>-2027</v>
      </c>
      <c r="N59" s="32">
        <f>L59+M59</f>
        <v>5682</v>
      </c>
      <c r="O59" s="30">
        <v>6932.5</v>
      </c>
      <c r="P59" s="31">
        <v>-40136</v>
      </c>
      <c r="Q59" s="32">
        <f>O59+P59</f>
        <v>-33203.5</v>
      </c>
      <c r="R59" s="30">
        <v>14576.7</v>
      </c>
      <c r="S59" s="31">
        <v>-4749</v>
      </c>
      <c r="T59" s="32">
        <f>R59+S59</f>
        <v>9827.7000000000007</v>
      </c>
      <c r="U59" s="30">
        <f t="shared" si="22"/>
        <v>115127</v>
      </c>
      <c r="V59" s="31">
        <f t="shared" si="22"/>
        <v>-51001.5</v>
      </c>
      <c r="W59" s="32">
        <f>U59+V59</f>
        <v>64125.5</v>
      </c>
      <c r="X59" s="126">
        <v>92918.700000000012</v>
      </c>
      <c r="Y59" s="63">
        <f>X59/U59</f>
        <v>0.80709737941577575</v>
      </c>
    </row>
    <row r="60" spans="1:25" ht="22.5" customHeight="1" thickBot="1" x14ac:dyDescent="0.3">
      <c r="A60" s="89"/>
      <c r="B60" s="55" t="s">
        <v>33</v>
      </c>
      <c r="C60" s="139">
        <v>70808</v>
      </c>
      <c r="D60" s="140">
        <v>-14327</v>
      </c>
      <c r="E60" s="141">
        <f>C60+D60</f>
        <v>56481</v>
      </c>
      <c r="F60" s="139">
        <v>22900</v>
      </c>
      <c r="G60" s="140">
        <v>0</v>
      </c>
      <c r="H60" s="141">
        <f>F60+G60</f>
        <v>22900</v>
      </c>
      <c r="I60" s="139">
        <v>43685</v>
      </c>
      <c r="J60" s="140">
        <v>0</v>
      </c>
      <c r="K60" s="141">
        <f>I60+J60</f>
        <v>43685</v>
      </c>
      <c r="L60" s="139">
        <v>2323</v>
      </c>
      <c r="M60" s="140">
        <v>0</v>
      </c>
      <c r="N60" s="141">
        <f>L60+M60</f>
        <v>2323</v>
      </c>
      <c r="O60" s="139">
        <v>14092</v>
      </c>
      <c r="P60" s="140">
        <v>-3370</v>
      </c>
      <c r="Q60" s="141">
        <f>O60+P60</f>
        <v>10722</v>
      </c>
      <c r="R60" s="139">
        <v>17914</v>
      </c>
      <c r="S60" s="140">
        <v>-3370</v>
      </c>
      <c r="T60" s="141">
        <f>R60+S60</f>
        <v>14544</v>
      </c>
      <c r="U60" s="139">
        <f>C60+F60+I60+L60+O60+R60</f>
        <v>171722</v>
      </c>
      <c r="V60" s="140">
        <f>D60+G60+J60+M60+P60+S60</f>
        <v>-21067</v>
      </c>
      <c r="W60" s="141">
        <f>U60+V60</f>
        <v>150655</v>
      </c>
      <c r="X60" s="142">
        <v>92989</v>
      </c>
      <c r="Y60" s="65">
        <f>X60/U60</f>
        <v>0.54150895051303849</v>
      </c>
    </row>
    <row r="61" spans="1:25" ht="13.8" thickBot="1" x14ac:dyDescent="0.3">
      <c r="B61" s="17" t="s">
        <v>19</v>
      </c>
      <c r="C61" s="60">
        <f>SUM(C57:C60)</f>
        <v>186558.1</v>
      </c>
      <c r="D61" s="33">
        <f t="shared" ref="D61:X61" si="23">SUM(D57:D60)</f>
        <v>-16872</v>
      </c>
      <c r="E61" s="33">
        <f>SUM(E57:E60)</f>
        <v>169686.1</v>
      </c>
      <c r="F61" s="33">
        <f t="shared" si="23"/>
        <v>80406.399999999994</v>
      </c>
      <c r="G61" s="33">
        <f t="shared" si="23"/>
        <v>-3281.4</v>
      </c>
      <c r="H61" s="33">
        <f>SUM(H57:H60)</f>
        <v>77125</v>
      </c>
      <c r="I61" s="33">
        <f t="shared" si="23"/>
        <v>152223.29999999999</v>
      </c>
      <c r="J61" s="33">
        <f t="shared" si="23"/>
        <v>-1205</v>
      </c>
      <c r="K61" s="33">
        <f t="shared" si="23"/>
        <v>151018.29999999999</v>
      </c>
      <c r="L61" s="33">
        <f t="shared" si="23"/>
        <v>26905</v>
      </c>
      <c r="M61" s="33">
        <f t="shared" si="23"/>
        <v>-2292</v>
      </c>
      <c r="N61" s="33">
        <f t="shared" si="23"/>
        <v>24613</v>
      </c>
      <c r="O61" s="33">
        <f t="shared" si="23"/>
        <v>81934.5</v>
      </c>
      <c r="P61" s="33">
        <f t="shared" si="23"/>
        <v>-88456.5</v>
      </c>
      <c r="Q61" s="33">
        <f t="shared" si="23"/>
        <v>-6522</v>
      </c>
      <c r="R61" s="33">
        <f t="shared" si="23"/>
        <v>93051.7</v>
      </c>
      <c r="S61" s="33">
        <f t="shared" si="23"/>
        <v>-19052</v>
      </c>
      <c r="T61" s="33">
        <f t="shared" si="23"/>
        <v>73999.7</v>
      </c>
      <c r="U61" s="33">
        <f t="shared" si="23"/>
        <v>621079</v>
      </c>
      <c r="V61" s="33">
        <f t="shared" si="23"/>
        <v>-131158.9</v>
      </c>
      <c r="W61" s="33">
        <f t="shared" si="23"/>
        <v>489920.1</v>
      </c>
      <c r="X61" s="33">
        <f t="shared" si="23"/>
        <v>267774.7</v>
      </c>
      <c r="Y61" s="61">
        <f>X61/U61</f>
        <v>0.43114434717644617</v>
      </c>
    </row>
    <row r="63" spans="1:25" ht="22.5" customHeight="1" thickBot="1" x14ac:dyDescent="0.3"/>
    <row r="64" spans="1:25" ht="49.5" customHeight="1" thickBot="1" x14ac:dyDescent="0.3">
      <c r="B64" s="99" t="s">
        <v>45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1"/>
    </row>
    <row r="65" spans="1:23" ht="49.5" customHeight="1" x14ac:dyDescent="0.25">
      <c r="B65" s="104"/>
      <c r="C65" s="106" t="s">
        <v>23</v>
      </c>
      <c r="D65" s="97"/>
      <c r="E65" s="107"/>
      <c r="F65" s="96" t="s">
        <v>0</v>
      </c>
      <c r="G65" s="97"/>
      <c r="H65" s="98"/>
      <c r="I65" s="106" t="s">
        <v>1</v>
      </c>
      <c r="J65" s="97"/>
      <c r="K65" s="107"/>
      <c r="L65" s="96" t="s">
        <v>2</v>
      </c>
      <c r="M65" s="97"/>
      <c r="N65" s="98"/>
      <c r="O65" s="106" t="s">
        <v>3</v>
      </c>
      <c r="P65" s="97"/>
      <c r="Q65" s="107"/>
      <c r="R65" s="96" t="s">
        <v>21</v>
      </c>
      <c r="S65" s="97"/>
      <c r="T65" s="98"/>
      <c r="U65" s="96" t="s">
        <v>24</v>
      </c>
      <c r="V65" s="97"/>
      <c r="W65" s="98"/>
    </row>
    <row r="66" spans="1:23" ht="22.5" customHeight="1" x14ac:dyDescent="0.25">
      <c r="A66" s="89"/>
      <c r="B66" s="105"/>
      <c r="C66" s="54" t="s">
        <v>25</v>
      </c>
      <c r="D66" s="23" t="s">
        <v>26</v>
      </c>
      <c r="E66" s="53" t="s">
        <v>27</v>
      </c>
      <c r="F66" s="22" t="s">
        <v>25</v>
      </c>
      <c r="G66" s="23" t="s">
        <v>26</v>
      </c>
      <c r="H66" s="24" t="s">
        <v>27</v>
      </c>
      <c r="I66" s="54" t="s">
        <v>25</v>
      </c>
      <c r="J66" s="23" t="s">
        <v>26</v>
      </c>
      <c r="K66" s="53" t="s">
        <v>27</v>
      </c>
      <c r="L66" s="22" t="s">
        <v>25</v>
      </c>
      <c r="M66" s="23" t="s">
        <v>26</v>
      </c>
      <c r="N66" s="24" t="s">
        <v>27</v>
      </c>
      <c r="O66" s="54" t="s">
        <v>25</v>
      </c>
      <c r="P66" s="23" t="s">
        <v>26</v>
      </c>
      <c r="Q66" s="53" t="s">
        <v>27</v>
      </c>
      <c r="R66" s="22" t="s">
        <v>25</v>
      </c>
      <c r="S66" s="23" t="s">
        <v>26</v>
      </c>
      <c r="T66" s="24" t="s">
        <v>27</v>
      </c>
      <c r="U66" s="22" t="s">
        <v>25</v>
      </c>
      <c r="V66" s="23" t="s">
        <v>26</v>
      </c>
      <c r="W66" s="24" t="s">
        <v>27</v>
      </c>
    </row>
    <row r="67" spans="1:23" ht="22.5" customHeight="1" x14ac:dyDescent="0.25">
      <c r="A67" s="89"/>
      <c r="B67" s="12" t="s">
        <v>30</v>
      </c>
      <c r="C67" s="143">
        <v>18.560000000000002</v>
      </c>
      <c r="D67" s="144">
        <v>-1.24</v>
      </c>
      <c r="E67" s="145">
        <f>C67+D67</f>
        <v>17.320000000000004</v>
      </c>
      <c r="F67" s="143">
        <v>6.7714750000000006</v>
      </c>
      <c r="G67" s="144">
        <v>-9.0200000000000002E-2</v>
      </c>
      <c r="H67" s="145">
        <f>F67+G67</f>
        <v>6.6812750000000003</v>
      </c>
      <c r="I67" s="143">
        <v>25.563999999999997</v>
      </c>
      <c r="J67" s="144">
        <v>0</v>
      </c>
      <c r="K67" s="145">
        <f>I67+J67</f>
        <v>25.563999999999997</v>
      </c>
      <c r="L67" s="143">
        <v>11.92</v>
      </c>
      <c r="M67" s="144">
        <v>-0.45660000000000001</v>
      </c>
      <c r="N67" s="145">
        <f>L67+M67</f>
        <v>11.4634</v>
      </c>
      <c r="O67" s="143">
        <v>9.5500000000000007</v>
      </c>
      <c r="P67" s="144">
        <v>-12.196899999999999</v>
      </c>
      <c r="Q67" s="145">
        <f>O67+P67</f>
        <v>-2.6468999999999987</v>
      </c>
      <c r="R67" s="143">
        <v>18.809999999999999</v>
      </c>
      <c r="S67" s="144">
        <v>-1.4303999999999999</v>
      </c>
      <c r="T67" s="145">
        <f>R67+S67</f>
        <v>17.3796</v>
      </c>
      <c r="U67" s="143">
        <f t="shared" ref="U67:V70" si="24">C67+F67+I67+L67+O67+R67</f>
        <v>91.175475000000006</v>
      </c>
      <c r="V67" s="144">
        <f t="shared" si="24"/>
        <v>-15.414099999999999</v>
      </c>
      <c r="W67" s="66">
        <f>V67+U67</f>
        <v>75.761375000000001</v>
      </c>
    </row>
    <row r="68" spans="1:23" ht="22.5" customHeight="1" x14ac:dyDescent="0.25">
      <c r="A68" s="85"/>
      <c r="B68" s="12" t="s">
        <v>31</v>
      </c>
      <c r="C68" s="143">
        <v>0.52943000000000007</v>
      </c>
      <c r="D68" s="144">
        <v>-0.78100000000000003</v>
      </c>
      <c r="E68" s="145">
        <f>C68+D68</f>
        <v>-0.25156999999999996</v>
      </c>
      <c r="F68" s="143">
        <v>1.6581000000000001</v>
      </c>
      <c r="G68" s="144">
        <v>-5.0900000000000001E-2</v>
      </c>
      <c r="H68" s="145">
        <v>0.63522699999999999</v>
      </c>
      <c r="I68" s="143">
        <v>0</v>
      </c>
      <c r="J68" s="144">
        <v>0</v>
      </c>
      <c r="K68" s="145">
        <f>I68+J68</f>
        <v>0</v>
      </c>
      <c r="L68" s="143">
        <v>2.286</v>
      </c>
      <c r="M68" s="144">
        <v>0</v>
      </c>
      <c r="N68" s="145">
        <f>L68+M68</f>
        <v>2.286</v>
      </c>
      <c r="O68" s="143">
        <v>2.3019642999999999</v>
      </c>
      <c r="P68" s="144">
        <v>-2.02237</v>
      </c>
      <c r="Q68" s="145">
        <f>O68+P68</f>
        <v>0.27959429999999985</v>
      </c>
      <c r="R68" s="143">
        <v>2.0041000000000002</v>
      </c>
      <c r="S68" s="144">
        <v>-2.23</v>
      </c>
      <c r="T68" s="145">
        <f>R68+S68</f>
        <v>-0.22589999999999977</v>
      </c>
      <c r="U68" s="143">
        <f t="shared" si="24"/>
        <v>8.7795942999999994</v>
      </c>
      <c r="V68" s="144">
        <f t="shared" si="24"/>
        <v>-5.0842700000000001</v>
      </c>
      <c r="W68" s="66">
        <f>V68+U68</f>
        <v>3.6953242999999993</v>
      </c>
    </row>
    <row r="69" spans="1:23" ht="22.5" customHeight="1" x14ac:dyDescent="0.25">
      <c r="A69" s="89"/>
      <c r="B69" s="12" t="s">
        <v>32</v>
      </c>
      <c r="C69" s="143">
        <v>2.8948399999999999</v>
      </c>
      <c r="D69" s="144">
        <v>-2.5999999999999999E-2</v>
      </c>
      <c r="E69" s="145">
        <f>C69+D69</f>
        <v>2.8688400000000001</v>
      </c>
      <c r="F69" s="143">
        <v>13.22554064</v>
      </c>
      <c r="G69" s="144">
        <v>-2.44919266</v>
      </c>
      <c r="H69" s="145">
        <v>2.0007844611528816</v>
      </c>
      <c r="I69" s="143">
        <v>13.243499999999999</v>
      </c>
      <c r="J69" s="144">
        <v>-0.2097</v>
      </c>
      <c r="K69" s="145">
        <f>I69+J69</f>
        <v>13.033799999999999</v>
      </c>
      <c r="L69" s="143">
        <v>13.6648</v>
      </c>
      <c r="M69" s="144">
        <v>-0.86086300000000004</v>
      </c>
      <c r="N69" s="145">
        <f>L69+M69</f>
        <v>12.803936999999999</v>
      </c>
      <c r="O69" s="143">
        <v>1.6688009400000001</v>
      </c>
      <c r="P69" s="144">
        <v>-18.733000000000001</v>
      </c>
      <c r="Q69" s="145">
        <f>O69+P69</f>
        <v>-17.06419906</v>
      </c>
      <c r="R69" s="143">
        <v>12.361567410000001</v>
      </c>
      <c r="S69" s="144">
        <v>-5.8934473399999998</v>
      </c>
      <c r="T69" s="145">
        <f>R69+S69</f>
        <v>6.4681200700000012</v>
      </c>
      <c r="U69" s="143">
        <f t="shared" si="24"/>
        <v>57.059048989999994</v>
      </c>
      <c r="V69" s="144">
        <f t="shared" si="24"/>
        <v>-28.172203000000003</v>
      </c>
      <c r="W69" s="66">
        <f>V69+U69</f>
        <v>28.886845989999991</v>
      </c>
    </row>
    <row r="70" spans="1:23" ht="22.5" customHeight="1" thickBot="1" x14ac:dyDescent="0.3">
      <c r="B70" s="55" t="s">
        <v>33</v>
      </c>
      <c r="C70" s="146">
        <v>18.100000000000001</v>
      </c>
      <c r="D70" s="147">
        <v>-3.5</v>
      </c>
      <c r="E70" s="148">
        <f>C70+D70</f>
        <v>14.600000000000001</v>
      </c>
      <c r="F70" s="146">
        <v>8.786999999999999</v>
      </c>
      <c r="G70" s="147">
        <v>0</v>
      </c>
      <c r="H70" s="148">
        <v>2.7172000000000001</v>
      </c>
      <c r="I70" s="146">
        <v>15.967000000000001</v>
      </c>
      <c r="J70" s="147">
        <v>0</v>
      </c>
      <c r="K70" s="148">
        <f>I70+J70</f>
        <v>15.967000000000001</v>
      </c>
      <c r="L70" s="146">
        <v>0.93699999999999994</v>
      </c>
      <c r="M70" s="147">
        <v>0</v>
      </c>
      <c r="N70" s="148">
        <f>L70+M70</f>
        <v>0.93699999999999994</v>
      </c>
      <c r="O70" s="146">
        <v>3.63</v>
      </c>
      <c r="P70" s="147">
        <v>-0.85</v>
      </c>
      <c r="Q70" s="148">
        <f>O70+P70</f>
        <v>2.78</v>
      </c>
      <c r="R70" s="146">
        <v>4.6300000000000008</v>
      </c>
      <c r="S70" s="147">
        <v>-0.85</v>
      </c>
      <c r="T70" s="148">
        <f>R70+S70</f>
        <v>3.7800000000000007</v>
      </c>
      <c r="U70" s="146">
        <f t="shared" si="24"/>
        <v>52.051000000000002</v>
      </c>
      <c r="V70" s="147">
        <f t="shared" si="24"/>
        <v>-5.1999999999999993</v>
      </c>
      <c r="W70" s="67">
        <f>V70+U70</f>
        <v>46.850999999999999</v>
      </c>
    </row>
    <row r="71" spans="1:23" ht="13.8" thickBot="1" x14ac:dyDescent="0.3">
      <c r="B71" s="17" t="s">
        <v>19</v>
      </c>
      <c r="C71" s="68">
        <f>SUM(C67:C70)</f>
        <v>40.084270000000004</v>
      </c>
      <c r="D71" s="18">
        <f t="shared" ref="D71:W71" si="25">SUM(D67:D70)</f>
        <v>-5.5469999999999997</v>
      </c>
      <c r="E71" s="69">
        <f t="shared" si="25"/>
        <v>34.537270000000007</v>
      </c>
      <c r="F71" s="68">
        <f t="shared" si="25"/>
        <v>30.442115639999997</v>
      </c>
      <c r="G71" s="18">
        <f t="shared" si="25"/>
        <v>-2.5902926600000002</v>
      </c>
      <c r="H71" s="70">
        <f t="shared" si="25"/>
        <v>12.034486461152882</v>
      </c>
      <c r="I71" s="18">
        <f t="shared" si="25"/>
        <v>54.774499999999996</v>
      </c>
      <c r="J71" s="18">
        <f t="shared" si="25"/>
        <v>-0.2097</v>
      </c>
      <c r="K71" s="69">
        <f t="shared" si="25"/>
        <v>54.564799999999991</v>
      </c>
      <c r="L71" s="68">
        <f t="shared" si="25"/>
        <v>28.8078</v>
      </c>
      <c r="M71" s="18">
        <f t="shared" si="25"/>
        <v>-1.3174630000000001</v>
      </c>
      <c r="N71" s="70">
        <f t="shared" si="25"/>
        <v>27.490337</v>
      </c>
      <c r="O71" s="18">
        <f t="shared" si="25"/>
        <v>17.150765240000002</v>
      </c>
      <c r="P71" s="18">
        <f t="shared" si="25"/>
        <v>-33.80227</v>
      </c>
      <c r="Q71" s="69">
        <f t="shared" si="25"/>
        <v>-16.651504759999998</v>
      </c>
      <c r="R71" s="68">
        <f t="shared" si="25"/>
        <v>37.805667410000005</v>
      </c>
      <c r="S71" s="18">
        <f t="shared" si="25"/>
        <v>-10.40384734</v>
      </c>
      <c r="T71" s="70">
        <f t="shared" si="25"/>
        <v>27.401820070000003</v>
      </c>
      <c r="U71" s="68">
        <f t="shared" si="25"/>
        <v>209.06511828999999</v>
      </c>
      <c r="V71" s="18">
        <f t="shared" si="25"/>
        <v>-53.870573000000007</v>
      </c>
      <c r="W71" s="70">
        <f t="shared" si="25"/>
        <v>155.19454528999998</v>
      </c>
    </row>
    <row r="73" spans="1:23" x14ac:dyDescent="0.25">
      <c r="J73"/>
      <c r="K73"/>
    </row>
    <row r="74" spans="1:23" x14ac:dyDescent="0.25">
      <c r="J74"/>
      <c r="K74"/>
    </row>
    <row r="75" spans="1:23" x14ac:dyDescent="0.25">
      <c r="J75"/>
      <c r="K75"/>
    </row>
    <row r="76" spans="1:23" x14ac:dyDescent="0.25">
      <c r="J76"/>
      <c r="K76"/>
    </row>
  </sheetData>
  <mergeCells count="39">
    <mergeCell ref="X3:Y3"/>
    <mergeCell ref="B2:Y2"/>
    <mergeCell ref="B29:B30"/>
    <mergeCell ref="C29:E29"/>
    <mergeCell ref="F29:H29"/>
    <mergeCell ref="I29:K29"/>
    <mergeCell ref="L29:N29"/>
    <mergeCell ref="O29:Q29"/>
    <mergeCell ref="R29:T29"/>
    <mergeCell ref="U29:W29"/>
    <mergeCell ref="X29:Y29"/>
    <mergeCell ref="X55:Y55"/>
    <mergeCell ref="B54:Y54"/>
    <mergeCell ref="B28:W28"/>
    <mergeCell ref="R3:T3"/>
    <mergeCell ref="U3:W3"/>
    <mergeCell ref="O55:Q55"/>
    <mergeCell ref="R55:T55"/>
    <mergeCell ref="U55:W55"/>
    <mergeCell ref="C3:E3"/>
    <mergeCell ref="F3:H3"/>
    <mergeCell ref="I3:K3"/>
    <mergeCell ref="L3:N3"/>
    <mergeCell ref="O3:Q3"/>
    <mergeCell ref="C55:E55"/>
    <mergeCell ref="B55:B56"/>
    <mergeCell ref="F55:H55"/>
    <mergeCell ref="R65:T65"/>
    <mergeCell ref="U65:W65"/>
    <mergeCell ref="B64:W64"/>
    <mergeCell ref="B3:B4"/>
    <mergeCell ref="B65:B66"/>
    <mergeCell ref="C65:E65"/>
    <mergeCell ref="F65:H65"/>
    <mergeCell ref="I65:K65"/>
    <mergeCell ref="L65:N65"/>
    <mergeCell ref="O65:Q65"/>
    <mergeCell ref="I55:K55"/>
    <mergeCell ref="L55:N5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29"/>
  <sheetViews>
    <sheetView workbookViewId="0">
      <pane xSplit="2" ySplit="3" topLeftCell="C4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5" x14ac:dyDescent="0.25"/>
  <cols>
    <col min="1" max="1" width="9.44140625" style="36" customWidth="1"/>
    <col min="2" max="2" width="24.33203125" style="36" customWidth="1"/>
    <col min="3" max="14" width="9.44140625" style="36" customWidth="1"/>
    <col min="15" max="16384" width="8.88671875" style="36"/>
  </cols>
  <sheetData>
    <row r="1" spans="1:247" ht="14.4" customHeight="1" x14ac:dyDescent="0.4">
      <c r="A1" s="34"/>
      <c r="B1" s="35"/>
    </row>
    <row r="2" spans="1:247" ht="17.399999999999999" x14ac:dyDescent="0.3">
      <c r="B2" s="37" t="s">
        <v>47</v>
      </c>
    </row>
    <row r="3" spans="1:247" ht="16.2" thickBot="1" x14ac:dyDescent="0.35">
      <c r="B3" s="35"/>
    </row>
    <row r="4" spans="1:247" ht="16.2" thickBot="1" x14ac:dyDescent="0.35">
      <c r="A4" s="35"/>
      <c r="B4" s="113" t="s">
        <v>38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</row>
    <row r="5" spans="1:247" x14ac:dyDescent="0.25">
      <c r="A5" s="42"/>
      <c r="B5" s="116" t="s">
        <v>46</v>
      </c>
      <c r="C5" s="118" t="s">
        <v>34</v>
      </c>
      <c r="D5" s="119"/>
      <c r="E5" s="120"/>
      <c r="F5" s="118" t="s">
        <v>35</v>
      </c>
      <c r="G5" s="119"/>
      <c r="H5" s="120"/>
      <c r="I5" s="118" t="s">
        <v>0</v>
      </c>
      <c r="J5" s="119"/>
      <c r="K5" s="120"/>
      <c r="L5" s="121" t="s">
        <v>36</v>
      </c>
      <c r="M5" s="122"/>
      <c r="N5" s="123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</row>
    <row r="6" spans="1:247" x14ac:dyDescent="0.25">
      <c r="A6" s="38"/>
      <c r="B6" s="117"/>
      <c r="C6" s="40" t="s">
        <v>25</v>
      </c>
      <c r="D6" s="39" t="s">
        <v>26</v>
      </c>
      <c r="E6" s="41" t="s">
        <v>27</v>
      </c>
      <c r="F6" s="40" t="s">
        <v>25</v>
      </c>
      <c r="G6" s="39" t="s">
        <v>26</v>
      </c>
      <c r="H6" s="41" t="s">
        <v>27</v>
      </c>
      <c r="I6" s="40" t="s">
        <v>25</v>
      </c>
      <c r="J6" s="39" t="s">
        <v>26</v>
      </c>
      <c r="K6" s="41" t="s">
        <v>27</v>
      </c>
      <c r="L6" s="40" t="s">
        <v>25</v>
      </c>
      <c r="M6" s="39" t="s">
        <v>26</v>
      </c>
      <c r="N6" s="41" t="s">
        <v>27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</row>
    <row r="7" spans="1:247" x14ac:dyDescent="0.25">
      <c r="A7" s="38"/>
      <c r="B7" s="78" t="s">
        <v>4</v>
      </c>
      <c r="C7" s="75">
        <v>1173</v>
      </c>
      <c r="D7" s="43">
        <v>0</v>
      </c>
      <c r="E7" s="47">
        <f>C7+D7</f>
        <v>1173</v>
      </c>
      <c r="F7" s="75">
        <v>0</v>
      </c>
      <c r="G7" s="43">
        <v>0</v>
      </c>
      <c r="H7" s="47">
        <f t="shared" ref="H7:H25" si="0">F7+G7</f>
        <v>0</v>
      </c>
      <c r="I7" s="75">
        <v>13561</v>
      </c>
      <c r="J7" s="43">
        <v>-450</v>
      </c>
      <c r="K7" s="47">
        <f>I7+J7</f>
        <v>13111</v>
      </c>
      <c r="L7" s="75">
        <v>0</v>
      </c>
      <c r="M7" s="43">
        <v>0</v>
      </c>
      <c r="N7" s="47">
        <f>L7+M7</f>
        <v>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247" x14ac:dyDescent="0.25">
      <c r="A8" s="38"/>
      <c r="B8" s="78" t="s">
        <v>5</v>
      </c>
      <c r="C8" s="75">
        <v>2178</v>
      </c>
      <c r="D8" s="46">
        <v>-140</v>
      </c>
      <c r="E8" s="44">
        <f>C8+D8</f>
        <v>2038</v>
      </c>
      <c r="F8" s="75">
        <v>0</v>
      </c>
      <c r="G8" s="46">
        <v>0</v>
      </c>
      <c r="H8" s="44">
        <f>F8+G8</f>
        <v>0</v>
      </c>
      <c r="I8" s="75">
        <v>12196</v>
      </c>
      <c r="J8" s="46">
        <v>-1261</v>
      </c>
      <c r="K8" s="44">
        <f>I8+J8</f>
        <v>10935</v>
      </c>
      <c r="L8" s="75">
        <v>0</v>
      </c>
      <c r="M8" s="46">
        <v>-547</v>
      </c>
      <c r="N8" s="44">
        <f>L8+M8</f>
        <v>-547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x14ac:dyDescent="0.25">
      <c r="A9" s="38"/>
      <c r="B9" s="78" t="s">
        <v>6</v>
      </c>
      <c r="C9" s="75">
        <v>991</v>
      </c>
      <c r="D9" s="46">
        <v>-417</v>
      </c>
      <c r="E9" s="44">
        <f t="shared" ref="E9:E25" si="1">C9+D9</f>
        <v>574</v>
      </c>
      <c r="F9" s="75">
        <v>132</v>
      </c>
      <c r="G9" s="46">
        <v>0</v>
      </c>
      <c r="H9" s="44">
        <f t="shared" si="0"/>
        <v>132</v>
      </c>
      <c r="I9" s="75">
        <v>5543</v>
      </c>
      <c r="J9" s="46">
        <v>-258</v>
      </c>
      <c r="K9" s="44">
        <f t="shared" ref="K9:K25" si="2">I9+J9</f>
        <v>5285</v>
      </c>
      <c r="L9" s="75">
        <v>195</v>
      </c>
      <c r="M9" s="46">
        <v>0</v>
      </c>
      <c r="N9" s="44">
        <f t="shared" ref="N9:N24" si="3">L9+M9</f>
        <v>195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x14ac:dyDescent="0.25">
      <c r="A10" s="38"/>
      <c r="B10" s="78" t="s">
        <v>7</v>
      </c>
      <c r="C10" s="75">
        <v>4107</v>
      </c>
      <c r="D10" s="46">
        <v>-2031</v>
      </c>
      <c r="E10" s="44">
        <f t="shared" si="1"/>
        <v>2076</v>
      </c>
      <c r="F10" s="75">
        <v>138</v>
      </c>
      <c r="G10" s="46">
        <v>0</v>
      </c>
      <c r="H10" s="44">
        <f t="shared" si="0"/>
        <v>138</v>
      </c>
      <c r="I10" s="75">
        <v>9314</v>
      </c>
      <c r="J10" s="46">
        <v>-2553</v>
      </c>
      <c r="K10" s="44">
        <f t="shared" si="2"/>
        <v>6761</v>
      </c>
      <c r="L10" s="75">
        <v>470</v>
      </c>
      <c r="M10" s="46">
        <v>0</v>
      </c>
      <c r="N10" s="44">
        <f t="shared" si="3"/>
        <v>470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x14ac:dyDescent="0.25">
      <c r="A11" s="38"/>
      <c r="B11" s="78" t="s">
        <v>8</v>
      </c>
      <c r="C11" s="75">
        <v>564</v>
      </c>
      <c r="D11" s="46">
        <v>-145</v>
      </c>
      <c r="E11" s="44">
        <f t="shared" si="1"/>
        <v>419</v>
      </c>
      <c r="F11" s="75">
        <v>103</v>
      </c>
      <c r="G11" s="46">
        <v>-42</v>
      </c>
      <c r="H11" s="44">
        <f t="shared" si="0"/>
        <v>61</v>
      </c>
      <c r="I11" s="75">
        <v>10440</v>
      </c>
      <c r="J11" s="46">
        <v>-1056</v>
      </c>
      <c r="K11" s="44">
        <f t="shared" si="2"/>
        <v>9384</v>
      </c>
      <c r="L11" s="75">
        <v>1532</v>
      </c>
      <c r="M11" s="46">
        <v>0</v>
      </c>
      <c r="N11" s="44">
        <f t="shared" si="3"/>
        <v>1532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</row>
    <row r="12" spans="1:247" x14ac:dyDescent="0.25">
      <c r="A12" s="38"/>
      <c r="B12" s="79" t="s">
        <v>9</v>
      </c>
      <c r="C12" s="75">
        <v>1469</v>
      </c>
      <c r="D12" s="46">
        <v>-789</v>
      </c>
      <c r="E12" s="44">
        <f t="shared" si="1"/>
        <v>680</v>
      </c>
      <c r="F12" s="75">
        <v>85</v>
      </c>
      <c r="G12" s="46">
        <v>-164</v>
      </c>
      <c r="H12" s="44">
        <f t="shared" si="0"/>
        <v>-79</v>
      </c>
      <c r="I12" s="75">
        <v>4767</v>
      </c>
      <c r="J12" s="46">
        <v>-934</v>
      </c>
      <c r="K12" s="44">
        <f t="shared" si="2"/>
        <v>3833</v>
      </c>
      <c r="L12" s="75">
        <v>1360</v>
      </c>
      <c r="M12" s="46">
        <v>0</v>
      </c>
      <c r="N12" s="44">
        <f t="shared" si="3"/>
        <v>1360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</row>
    <row r="13" spans="1:247" x14ac:dyDescent="0.25">
      <c r="A13" s="38"/>
      <c r="B13" s="79" t="s">
        <v>10</v>
      </c>
      <c r="C13" s="75">
        <v>336</v>
      </c>
      <c r="D13" s="46">
        <v>-1502</v>
      </c>
      <c r="E13" s="44">
        <f t="shared" si="1"/>
        <v>-1166</v>
      </c>
      <c r="F13" s="75">
        <v>538</v>
      </c>
      <c r="G13" s="46">
        <v>-135</v>
      </c>
      <c r="H13" s="44">
        <f t="shared" si="0"/>
        <v>403</v>
      </c>
      <c r="I13" s="75">
        <v>6780</v>
      </c>
      <c r="J13" s="46">
        <v>-1769</v>
      </c>
      <c r="K13" s="44">
        <f t="shared" si="2"/>
        <v>5011</v>
      </c>
      <c r="L13" s="75">
        <v>816</v>
      </c>
      <c r="M13" s="46">
        <v>0</v>
      </c>
      <c r="N13" s="44">
        <f t="shared" si="3"/>
        <v>816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x14ac:dyDescent="0.25">
      <c r="A14" s="38"/>
      <c r="B14" s="79" t="s">
        <v>11</v>
      </c>
      <c r="C14" s="75">
        <v>333</v>
      </c>
      <c r="D14" s="46">
        <v>-587</v>
      </c>
      <c r="E14" s="44">
        <f t="shared" si="1"/>
        <v>-254</v>
      </c>
      <c r="F14" s="75">
        <v>0</v>
      </c>
      <c r="G14" s="46">
        <v>-213</v>
      </c>
      <c r="H14" s="44">
        <f t="shared" si="0"/>
        <v>-213</v>
      </c>
      <c r="I14" s="75">
        <v>1502</v>
      </c>
      <c r="J14" s="46">
        <v>-719</v>
      </c>
      <c r="K14" s="44">
        <f t="shared" si="2"/>
        <v>783</v>
      </c>
      <c r="L14" s="75">
        <v>1063</v>
      </c>
      <c r="M14" s="46">
        <v>-127</v>
      </c>
      <c r="N14" s="44">
        <f t="shared" si="3"/>
        <v>936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</row>
    <row r="15" spans="1:247" x14ac:dyDescent="0.25">
      <c r="A15" s="84"/>
      <c r="B15" s="79" t="s">
        <v>12</v>
      </c>
      <c r="C15" s="75">
        <v>107</v>
      </c>
      <c r="D15" s="46">
        <v>-28</v>
      </c>
      <c r="E15" s="44">
        <f t="shared" si="1"/>
        <v>79</v>
      </c>
      <c r="F15" s="75">
        <v>192</v>
      </c>
      <c r="G15" s="46">
        <v>-34</v>
      </c>
      <c r="H15" s="44">
        <f t="shared" si="0"/>
        <v>158</v>
      </c>
      <c r="I15" s="75">
        <v>1183</v>
      </c>
      <c r="J15" s="46">
        <v>-556</v>
      </c>
      <c r="K15" s="44">
        <f t="shared" si="2"/>
        <v>627</v>
      </c>
      <c r="L15" s="75">
        <v>2353</v>
      </c>
      <c r="M15" s="46">
        <v>-53</v>
      </c>
      <c r="N15" s="44">
        <f t="shared" si="3"/>
        <v>2300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  <row r="16" spans="1:247" ht="15.6" x14ac:dyDescent="0.3">
      <c r="A16" s="84"/>
      <c r="B16" s="79" t="s">
        <v>13</v>
      </c>
      <c r="C16" s="75">
        <v>378</v>
      </c>
      <c r="D16" s="46">
        <v>-1245</v>
      </c>
      <c r="E16" s="44">
        <f t="shared" si="1"/>
        <v>-867</v>
      </c>
      <c r="F16" s="75">
        <v>73</v>
      </c>
      <c r="G16" s="46">
        <v>-151</v>
      </c>
      <c r="H16" s="44">
        <f t="shared" si="0"/>
        <v>-78</v>
      </c>
      <c r="I16" s="75">
        <v>564</v>
      </c>
      <c r="J16" s="46">
        <v>-5621</v>
      </c>
      <c r="K16" s="44">
        <f t="shared" si="2"/>
        <v>-5057</v>
      </c>
      <c r="L16" s="75">
        <v>2468</v>
      </c>
      <c r="M16" s="46">
        <v>0</v>
      </c>
      <c r="N16" s="44">
        <f t="shared" si="3"/>
        <v>2468</v>
      </c>
      <c r="O16" s="45"/>
      <c r="P16" s="94"/>
      <c r="Q16" s="94"/>
      <c r="R16" s="95"/>
      <c r="S16" s="9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</row>
    <row r="17" spans="1:247" ht="15.6" x14ac:dyDescent="0.3">
      <c r="A17" s="85"/>
      <c r="B17" s="79" t="s">
        <v>14</v>
      </c>
      <c r="C17" s="75">
        <v>977</v>
      </c>
      <c r="D17" s="46">
        <v>-530</v>
      </c>
      <c r="E17" s="44">
        <f t="shared" si="1"/>
        <v>447</v>
      </c>
      <c r="F17" s="75">
        <v>48</v>
      </c>
      <c r="G17" s="46">
        <v>-45</v>
      </c>
      <c r="H17" s="44">
        <f t="shared" si="0"/>
        <v>3</v>
      </c>
      <c r="I17" s="75">
        <v>1112</v>
      </c>
      <c r="J17" s="46">
        <v>-2837</v>
      </c>
      <c r="K17" s="44">
        <f t="shared" si="2"/>
        <v>-1725</v>
      </c>
      <c r="L17" s="75">
        <v>827</v>
      </c>
      <c r="M17" s="46">
        <v>-90</v>
      </c>
      <c r="N17" s="44">
        <f t="shared" si="3"/>
        <v>737</v>
      </c>
      <c r="O17" s="42"/>
      <c r="P17" s="94"/>
      <c r="Q17" s="94"/>
      <c r="R17" s="95"/>
      <c r="S17" s="95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</row>
    <row r="18" spans="1:247" ht="15.6" x14ac:dyDescent="0.3">
      <c r="A18" s="84"/>
      <c r="B18" s="80" t="s">
        <v>15</v>
      </c>
      <c r="C18" s="75">
        <v>1457</v>
      </c>
      <c r="D18" s="46">
        <v>-448.2</v>
      </c>
      <c r="E18" s="44">
        <f t="shared" si="1"/>
        <v>1008.8</v>
      </c>
      <c r="F18" s="75">
        <v>31</v>
      </c>
      <c r="G18" s="46">
        <v>0</v>
      </c>
      <c r="H18" s="44">
        <f t="shared" si="0"/>
        <v>31</v>
      </c>
      <c r="I18" s="75">
        <v>1775</v>
      </c>
      <c r="J18" s="46">
        <v>-1326</v>
      </c>
      <c r="K18" s="44">
        <f t="shared" si="2"/>
        <v>449</v>
      </c>
      <c r="L18" s="75">
        <v>2691</v>
      </c>
      <c r="M18" s="46">
        <v>-673.3</v>
      </c>
      <c r="N18" s="44">
        <f t="shared" si="3"/>
        <v>2017.7</v>
      </c>
      <c r="O18" s="42"/>
      <c r="P18" s="94"/>
      <c r="Q18" s="94"/>
      <c r="R18" s="95"/>
      <c r="S18" s="95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</row>
    <row r="19" spans="1:247" ht="15.6" x14ac:dyDescent="0.3">
      <c r="A19" s="84"/>
      <c r="B19" s="80" t="s">
        <v>16</v>
      </c>
      <c r="C19" s="75">
        <v>3241</v>
      </c>
      <c r="D19" s="46">
        <v>-642</v>
      </c>
      <c r="E19" s="44">
        <f t="shared" si="1"/>
        <v>2599</v>
      </c>
      <c r="F19" s="75">
        <v>258</v>
      </c>
      <c r="G19" s="46">
        <v>-80</v>
      </c>
      <c r="H19" s="44">
        <f t="shared" si="0"/>
        <v>178</v>
      </c>
      <c r="I19" s="75">
        <v>3727</v>
      </c>
      <c r="J19" s="46">
        <v>-2459</v>
      </c>
      <c r="K19" s="44">
        <f t="shared" si="2"/>
        <v>1268</v>
      </c>
      <c r="L19" s="75">
        <v>1428</v>
      </c>
      <c r="M19" s="46">
        <v>-1103</v>
      </c>
      <c r="N19" s="44">
        <f t="shared" si="3"/>
        <v>325</v>
      </c>
      <c r="O19" s="42"/>
      <c r="P19" s="94"/>
      <c r="Q19" s="94"/>
      <c r="R19" s="95"/>
      <c r="S19" s="95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</row>
    <row r="20" spans="1:247" ht="15.6" x14ac:dyDescent="0.3">
      <c r="A20" s="84"/>
      <c r="B20" s="80" t="s">
        <v>17</v>
      </c>
      <c r="C20" s="75">
        <v>2227.3000000000002</v>
      </c>
      <c r="D20" s="46">
        <v>-32</v>
      </c>
      <c r="E20" s="44">
        <f t="shared" si="1"/>
        <v>2195.3000000000002</v>
      </c>
      <c r="F20" s="75">
        <v>0</v>
      </c>
      <c r="G20" s="46">
        <v>-77</v>
      </c>
      <c r="H20" s="44">
        <f t="shared" si="0"/>
        <v>-77</v>
      </c>
      <c r="I20" s="75">
        <v>9972</v>
      </c>
      <c r="J20" s="46">
        <v>-3052</v>
      </c>
      <c r="K20" s="44">
        <f t="shared" si="2"/>
        <v>6920</v>
      </c>
      <c r="L20" s="75">
        <v>16715</v>
      </c>
      <c r="M20" s="46">
        <v>-1005</v>
      </c>
      <c r="N20" s="44">
        <f t="shared" si="3"/>
        <v>15710</v>
      </c>
      <c r="O20" s="42"/>
      <c r="P20" s="94"/>
      <c r="Q20" s="94"/>
      <c r="R20" s="95"/>
      <c r="S20" s="95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</row>
    <row r="21" spans="1:247" ht="15.6" x14ac:dyDescent="0.3">
      <c r="A21" s="38"/>
      <c r="B21" s="80" t="s">
        <v>18</v>
      </c>
      <c r="C21" s="75">
        <v>1514</v>
      </c>
      <c r="D21" s="46">
        <v>-1978.2</v>
      </c>
      <c r="E21" s="44">
        <f t="shared" si="1"/>
        <v>-464.20000000000005</v>
      </c>
      <c r="F21" s="75">
        <v>0</v>
      </c>
      <c r="G21" s="46">
        <v>-53</v>
      </c>
      <c r="H21" s="44">
        <f t="shared" si="0"/>
        <v>-53</v>
      </c>
      <c r="I21" s="75">
        <v>10619</v>
      </c>
      <c r="J21" s="46">
        <v>-8564.2999999999993</v>
      </c>
      <c r="K21" s="44">
        <f t="shared" si="2"/>
        <v>2054.7000000000007</v>
      </c>
      <c r="L21" s="75">
        <v>2176</v>
      </c>
      <c r="M21" s="46">
        <v>-371</v>
      </c>
      <c r="N21" s="44">
        <f t="shared" si="3"/>
        <v>1805</v>
      </c>
      <c r="O21" s="42"/>
      <c r="P21" s="94"/>
      <c r="Q21" s="94"/>
      <c r="R21" s="95"/>
      <c r="S21" s="95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</row>
    <row r="22" spans="1:247" ht="15.6" x14ac:dyDescent="0.3">
      <c r="A22" s="38"/>
      <c r="B22" s="80" t="s">
        <v>22</v>
      </c>
      <c r="C22" s="75">
        <v>800</v>
      </c>
      <c r="D22" s="46">
        <v>-1437</v>
      </c>
      <c r="E22" s="44">
        <f t="shared" si="1"/>
        <v>-637</v>
      </c>
      <c r="F22" s="75">
        <v>138</v>
      </c>
      <c r="G22" s="46">
        <v>0</v>
      </c>
      <c r="H22" s="44">
        <f t="shared" si="0"/>
        <v>138</v>
      </c>
      <c r="I22" s="75">
        <v>11955.3</v>
      </c>
      <c r="J22" s="46">
        <v>-5319.6239999999998</v>
      </c>
      <c r="K22" s="44">
        <f t="shared" si="2"/>
        <v>6635.6759999999995</v>
      </c>
      <c r="L22" s="75">
        <v>5696.2240000000002</v>
      </c>
      <c r="M22" s="46">
        <v>-928</v>
      </c>
      <c r="N22" s="44">
        <f t="shared" si="3"/>
        <v>4768.2240000000002</v>
      </c>
      <c r="O22" s="48"/>
      <c r="P22" s="94"/>
      <c r="Q22" s="94"/>
      <c r="R22" s="95"/>
      <c r="S22" s="95"/>
      <c r="T22" s="49"/>
      <c r="U22" s="49"/>
      <c r="V22" s="48"/>
      <c r="W22" s="48"/>
      <c r="X22" s="49"/>
      <c r="Y22" s="49"/>
      <c r="Z22" s="48"/>
      <c r="AA22" s="4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</row>
    <row r="23" spans="1:247" ht="15.6" x14ac:dyDescent="0.3">
      <c r="A23" s="42"/>
      <c r="B23" s="80" t="s">
        <v>39</v>
      </c>
      <c r="C23" s="75">
        <v>759.40000000000009</v>
      </c>
      <c r="D23" s="46">
        <v>-256.95999999999998</v>
      </c>
      <c r="E23" s="44">
        <f t="shared" si="1"/>
        <v>502.44000000000011</v>
      </c>
      <c r="F23" s="75">
        <v>170</v>
      </c>
      <c r="G23" s="46">
        <v>-100.15</v>
      </c>
      <c r="H23" s="44">
        <f t="shared" si="0"/>
        <v>69.849999999999994</v>
      </c>
      <c r="I23" s="75">
        <v>6394</v>
      </c>
      <c r="J23" s="46">
        <v>-517.1</v>
      </c>
      <c r="K23" s="44">
        <f t="shared" si="2"/>
        <v>5876.9</v>
      </c>
      <c r="L23" s="75">
        <v>3890</v>
      </c>
      <c r="M23" s="46">
        <v>-316</v>
      </c>
      <c r="N23" s="44">
        <f t="shared" si="3"/>
        <v>3574</v>
      </c>
      <c r="O23" s="48"/>
      <c r="P23" s="94"/>
      <c r="Q23" s="94"/>
      <c r="R23" s="95"/>
      <c r="S23" s="95"/>
      <c r="T23" s="49"/>
      <c r="U23" s="49"/>
      <c r="V23" s="48"/>
      <c r="W23" s="48"/>
      <c r="X23" s="49"/>
      <c r="Y23" s="49"/>
      <c r="Z23" s="48"/>
      <c r="AA23" s="4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</row>
    <row r="24" spans="1:247" ht="15.6" x14ac:dyDescent="0.3">
      <c r="A24" s="42"/>
      <c r="B24" s="80" t="s">
        <v>40</v>
      </c>
      <c r="C24" s="75">
        <v>1477</v>
      </c>
      <c r="D24" s="46">
        <v>-573.64</v>
      </c>
      <c r="E24" s="44">
        <f t="shared" si="1"/>
        <v>903.36</v>
      </c>
      <c r="F24" s="75">
        <v>0</v>
      </c>
      <c r="G24" s="46">
        <v>0</v>
      </c>
      <c r="H24" s="44">
        <f t="shared" si="0"/>
        <v>0</v>
      </c>
      <c r="I24" s="75">
        <v>12981</v>
      </c>
      <c r="J24" s="46">
        <v>-995</v>
      </c>
      <c r="K24" s="44">
        <f t="shared" si="2"/>
        <v>11986</v>
      </c>
      <c r="L24" s="75">
        <v>1560</v>
      </c>
      <c r="M24" s="46">
        <v>-2106.5</v>
      </c>
      <c r="N24" s="44">
        <f t="shared" si="3"/>
        <v>-546.5</v>
      </c>
      <c r="O24" s="48"/>
      <c r="P24" s="94"/>
      <c r="Q24" s="94"/>
      <c r="R24" s="95"/>
      <c r="S24" s="95"/>
      <c r="T24" s="49"/>
      <c r="U24" s="49"/>
      <c r="V24" s="48"/>
      <c r="W24" s="48"/>
      <c r="X24" s="49"/>
      <c r="Y24" s="49"/>
      <c r="Z24" s="48"/>
      <c r="AA24" s="4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</row>
    <row r="25" spans="1:247" ht="15.6" thickBot="1" x14ac:dyDescent="0.3">
      <c r="A25" s="42"/>
      <c r="B25" s="81" t="s">
        <v>41</v>
      </c>
      <c r="C25" s="149">
        <v>711</v>
      </c>
      <c r="D25" s="150">
        <v>-443</v>
      </c>
      <c r="E25" s="71">
        <f t="shared" si="1"/>
        <v>268</v>
      </c>
      <c r="F25" s="149">
        <v>115</v>
      </c>
      <c r="G25" s="150">
        <v>-601</v>
      </c>
      <c r="H25" s="71">
        <f t="shared" si="0"/>
        <v>-486</v>
      </c>
      <c r="I25" s="151">
        <v>1867.6</v>
      </c>
      <c r="J25" s="152">
        <v>-1719</v>
      </c>
      <c r="K25" s="77">
        <f t="shared" si="2"/>
        <v>148.59999999999991</v>
      </c>
      <c r="L25" s="149">
        <v>935</v>
      </c>
      <c r="M25" s="150">
        <v>-1914.3</v>
      </c>
      <c r="N25" s="71">
        <f>L25+M25</f>
        <v>-979.3</v>
      </c>
      <c r="O25" s="48"/>
      <c r="P25" s="48"/>
      <c r="Q25" s="48"/>
      <c r="R25" s="49"/>
      <c r="S25" s="49"/>
      <c r="T25" s="49"/>
      <c r="U25" s="49"/>
      <c r="V25" s="48"/>
      <c r="W25" s="48"/>
      <c r="X25" s="49"/>
      <c r="Y25" s="49"/>
      <c r="Z25" s="48"/>
      <c r="AA25" s="4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</row>
    <row r="26" spans="1:247" ht="15.6" thickBot="1" x14ac:dyDescent="0.3">
      <c r="A26" s="42"/>
      <c r="B26" s="74" t="s">
        <v>37</v>
      </c>
      <c r="C26" s="76">
        <f t="shared" ref="C26:N26" si="4">SUM(C7:C25)</f>
        <v>24799.7</v>
      </c>
      <c r="D26" s="72">
        <f t="shared" si="4"/>
        <v>-13225</v>
      </c>
      <c r="E26" s="73">
        <f t="shared" si="4"/>
        <v>11574.699999999999</v>
      </c>
      <c r="F26" s="76">
        <f t="shared" si="4"/>
        <v>2021</v>
      </c>
      <c r="G26" s="72">
        <f t="shared" si="4"/>
        <v>-1695.15</v>
      </c>
      <c r="H26" s="73">
        <f t="shared" si="4"/>
        <v>325.85000000000002</v>
      </c>
      <c r="I26" s="76">
        <f t="shared" si="4"/>
        <v>126252.90000000001</v>
      </c>
      <c r="J26" s="72">
        <f t="shared" si="4"/>
        <v>-41966.023999999998</v>
      </c>
      <c r="K26" s="73">
        <f t="shared" si="4"/>
        <v>84286.875999999989</v>
      </c>
      <c r="L26" s="76">
        <f t="shared" si="4"/>
        <v>46175.224000000002</v>
      </c>
      <c r="M26" s="72">
        <f t="shared" si="4"/>
        <v>-9234.1</v>
      </c>
      <c r="N26" s="73">
        <f t="shared" si="4"/>
        <v>36941.123999999996</v>
      </c>
      <c r="O26" s="48"/>
      <c r="P26" s="48"/>
      <c r="Q26" s="48"/>
      <c r="R26" s="49"/>
      <c r="S26" s="49"/>
      <c r="T26" s="49"/>
      <c r="U26" s="49"/>
      <c r="V26" s="48"/>
      <c r="W26" s="48"/>
      <c r="X26" s="49"/>
      <c r="Y26" s="49"/>
      <c r="Z26" s="48"/>
      <c r="AA26" s="4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</row>
    <row r="27" spans="1:247" x14ac:dyDescent="0.25">
      <c r="A27" s="42"/>
      <c r="B27" s="38"/>
      <c r="C27" s="50"/>
      <c r="D27" s="50"/>
      <c r="E27" s="50"/>
      <c r="F27" s="48"/>
      <c r="G27" s="49"/>
      <c r="H27" s="49"/>
      <c r="I27" s="49"/>
      <c r="J27" s="48"/>
      <c r="K27" s="48"/>
      <c r="L27" s="48"/>
      <c r="M27" s="49"/>
      <c r="N27" s="49"/>
      <c r="O27" s="48"/>
      <c r="P27" s="48"/>
      <c r="Q27" s="48"/>
      <c r="R27" s="49"/>
      <c r="S27" s="49"/>
      <c r="T27" s="49"/>
      <c r="U27" s="49"/>
      <c r="V27" s="48"/>
      <c r="W27" s="48"/>
      <c r="X27" s="49"/>
      <c r="Y27" s="49"/>
      <c r="Z27" s="48"/>
      <c r="AA27" s="4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</row>
    <row r="28" spans="1:247" x14ac:dyDescent="0.25">
      <c r="A28" s="42"/>
      <c r="B28" s="38"/>
      <c r="C28" s="83"/>
      <c r="D28" s="83"/>
      <c r="E28" s="50"/>
      <c r="F28" s="82"/>
      <c r="G28" s="82"/>
      <c r="H28" s="49"/>
      <c r="I28" s="82"/>
      <c r="J28" s="82"/>
      <c r="K28" s="48"/>
      <c r="L28" s="82"/>
      <c r="M28" s="82"/>
      <c r="N28" s="49"/>
    </row>
    <row r="29" spans="1:247" x14ac:dyDescent="0.25">
      <c r="A29" s="42"/>
      <c r="B29" s="42"/>
      <c r="C29" s="50"/>
      <c r="D29" s="50"/>
      <c r="E29" s="50"/>
      <c r="F29" s="48"/>
      <c r="G29" s="49"/>
      <c r="H29" s="49"/>
      <c r="I29" s="49"/>
      <c r="J29" s="48"/>
      <c r="K29" s="48"/>
      <c r="L29" s="49"/>
      <c r="M29" s="49"/>
      <c r="N29" s="49"/>
    </row>
  </sheetData>
  <mergeCells count="6">
    <mergeCell ref="B4:N4"/>
    <mergeCell ref="B5:B6"/>
    <mergeCell ref="C5:E5"/>
    <mergeCell ref="F5:H5"/>
    <mergeCell ref="I5:K5"/>
    <mergeCell ref="L5:N5"/>
  </mergeCells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Town Centre Uses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Liam Brown</cp:lastModifiedBy>
  <dcterms:created xsi:type="dcterms:W3CDTF">2018-11-23T13:22:12Z</dcterms:created>
  <dcterms:modified xsi:type="dcterms:W3CDTF">2022-11-15T11:14:23Z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013C4CEE0698474165594716A59FA97739D92748814BBA896C58922D9F712BA62853B376146515F206EA4A74EE6FE7B323215F06A17D501B98378DFC1CAFCFD83564DFD5BFA8FCFA8D70664D70EF2B497A1DA8116E90D5EE7A59F9D343689BACB50930B1A4027C1BCAC273C479FA3B394DF01B8F1710D1A90965D872DA0AEDA</vt:lpwstr>
  </property>
  <property fmtid="{D5CDD505-2E9C-101B-9397-08002B2CF9AE}" pid="3" name="Business Objects Context Information1">
    <vt:lpwstr>22F90A637AD9B822544809D7A73C0BE2166A36F58F337A65A480A725E81BD246E129F3FF71390DBA2BEC43C5F66A4D911DACDD040521DE66B6170B6DCA7767514A45011C28927382F5BB71E88DABAB12EE4049AFBA57B63952F606E5BF5CCD326E41B88041A95A549521A5E7F822F46F4ED9561513A770ED346F94B0564209B</vt:lpwstr>
  </property>
  <property fmtid="{D5CDD505-2E9C-101B-9397-08002B2CF9AE}" pid="4" name="Business Objects Context Information2">
    <vt:lpwstr>EB7C095BE2F55A69EF64A98B015CC3154D4CF1CE53B50A542BC741F85798E62ABCB001E47E04218DF5731C4B5E52FC03977408FCA5F76E55F036FF5E1373A4142CE309A12C24C9E9CDBA7AE3E7E53CB4C4C7EDDA5CD4902DA9D3F37EE5209836397D0D2D69F09DE2C7D6F531A452DCF5EDAE478B07285EA6E0580CC99083C0E</vt:lpwstr>
  </property>
  <property fmtid="{D5CDD505-2E9C-101B-9397-08002B2CF9AE}" pid="5" name="Business Objects Context Information3">
    <vt:lpwstr>9AEC14B1C656A5A54D7B9EB0512412B12FC709907D8347E436EE9EB66180BFB6CFF1DFEA0F7380132229498950BABFD08BABD88D08FD92B87696A161D75B32613F7643A98AA12D8C9810DD3B78F6E75326BD0FCBCD66766EC291D296AD2B133198733C6164CB9E44C52EEA1A737B414630CFA1F142EDF26B9FBB1C713AA56D8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FB445A4433AB4CEB7831AFF5E64CD105198C276F47A9FB157A8C654A3BF4F3547D2218261054AE87A9DC7A29015798C7B88A75C7D9889AF00FC04F2DC71F69D8EB61EB2C394F73E182EEE23CC4A1E106DF5B7BF5081B2AD0A4792B5AC8D8D6900CB60B30AD976D01C0FF54776BC4A623E0772233C7D0C43EE81381087D26C00</vt:lpwstr>
  </property>
  <property fmtid="{D5CDD505-2E9C-101B-9397-08002B2CF9AE}" pid="7" name="Business Objects Context Information5">
    <vt:lpwstr>6F1489900EFA7B6C9818212348B9E9EAC589CC2C25A5DEC5FC67E880214115D321C07C8A5F575BF1433E0D0DCE52377B1E265B807299846A276E95D0DE3D86A49D2A35EC8DF64FA0BB49A311FC7B96932F8E2BD732F5F1FCF1F47500FD3356F4C38A81D10A902BB9A05ECE749BE3280CDD7B6E19E27D129412077D678BAE3C2</vt:lpwstr>
  </property>
  <property fmtid="{D5CDD505-2E9C-101B-9397-08002B2CF9AE}" pid="8" name="Business Objects Context Information6">
    <vt:lpwstr>ED11FE05F3C4D0F3BF68594CD4A75D01B543C99336BB11293B12D5E62EFDDCFA19E23EE65E3D077693CF00FF1B15A01EEE965A8AD20F84B14755E6FC773ED917118F318C0160F56F673848BF5D204EB3966C1E792F9C778431374168A8997D8BCCCAE452C9B51EB244641048ADF86E650EAE2E4B8FEF4C842962665A9182EED</vt:lpwstr>
  </property>
  <property fmtid="{D5CDD505-2E9C-101B-9397-08002B2CF9AE}" pid="9" name="Business Objects Context Information7">
    <vt:lpwstr>091055CCB</vt:lpwstr>
  </property>
</Properties>
</file>