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Business\March 2021\Tables AMR\"/>
    </mc:Choice>
  </mc:AlternateContent>
  <xr:revisionPtr revIDLastSave="0" documentId="8_{CB956AE9-4CE3-49B6-A705-EA186035B5A7}" xr6:coauthVersionLast="47" xr6:coauthVersionMax="47" xr10:uidLastSave="{00000000-0000-0000-0000-000000000000}"/>
  <bookViews>
    <workbookView xWindow="-108" yWindow="-108" windowWidth="23256" windowHeight="12576" tabRatio="500"/>
  </bookViews>
  <sheets>
    <sheet name="Tables" sheetId="5" r:id="rId1"/>
    <sheet name="SPA Areas" sheetId="7" r:id="rId2"/>
    <sheet name="Town Centre Us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3" i="5" l="1"/>
  <c r="F53" i="6"/>
  <c r="M53" i="6"/>
  <c r="L53" i="6"/>
  <c r="K53" i="6"/>
  <c r="J53" i="6"/>
  <c r="I53" i="6"/>
  <c r="G53" i="6"/>
  <c r="C53" i="6"/>
  <c r="F27" i="6"/>
  <c r="M27" i="6"/>
  <c r="L27" i="6"/>
  <c r="J27" i="6"/>
  <c r="I27" i="6"/>
  <c r="G27" i="6"/>
  <c r="C27" i="6"/>
  <c r="N18" i="7"/>
  <c r="N17" i="7"/>
  <c r="N11" i="7"/>
  <c r="N12" i="7"/>
  <c r="N13" i="7"/>
  <c r="N14" i="7"/>
  <c r="N15" i="7"/>
  <c r="N16" i="7"/>
  <c r="N10" i="7"/>
  <c r="N9" i="7"/>
  <c r="N6" i="7"/>
  <c r="N7" i="7"/>
  <c r="N8" i="7"/>
  <c r="N5" i="7"/>
  <c r="T49" i="5"/>
  <c r="T48" i="5"/>
  <c r="T47" i="5"/>
  <c r="Q49" i="5"/>
  <c r="Q48" i="5"/>
  <c r="Q47" i="5"/>
  <c r="N49" i="5"/>
  <c r="N48" i="5"/>
  <c r="N47" i="5"/>
  <c r="K49" i="5"/>
  <c r="K48" i="5"/>
  <c r="K47" i="5"/>
  <c r="H49" i="5"/>
  <c r="H48" i="5"/>
  <c r="H47" i="5"/>
  <c r="E48" i="5"/>
  <c r="E49" i="5"/>
  <c r="M17" i="7"/>
  <c r="N52" i="6"/>
  <c r="N26" i="6"/>
  <c r="K26" i="6"/>
  <c r="H26" i="6"/>
  <c r="D27" i="6"/>
  <c r="D17" i="7"/>
  <c r="M9" i="7"/>
  <c r="W70" i="5"/>
  <c r="T70" i="5"/>
  <c r="N70" i="5"/>
  <c r="E70" i="5"/>
  <c r="Y60" i="5"/>
  <c r="W60" i="5"/>
  <c r="U60" i="5"/>
  <c r="V60" i="5"/>
  <c r="K60" i="5"/>
  <c r="H60" i="5"/>
  <c r="H61" i="5"/>
  <c r="E61" i="5"/>
  <c r="W23" i="5"/>
  <c r="U23" i="5"/>
  <c r="T23" i="5"/>
  <c r="Q23" i="5"/>
  <c r="N23" i="5"/>
  <c r="H23" i="5"/>
  <c r="E23" i="5"/>
  <c r="V24" i="5"/>
  <c r="X24" i="5"/>
  <c r="Y24" i="5"/>
  <c r="Y5" i="5"/>
  <c r="E43" i="6"/>
  <c r="H43" i="6"/>
  <c r="K43" i="6"/>
  <c r="N43" i="6"/>
  <c r="E44" i="6"/>
  <c r="H44" i="6"/>
  <c r="K44" i="6"/>
  <c r="N44" i="6"/>
  <c r="E45" i="6"/>
  <c r="H45" i="6"/>
  <c r="K45" i="6"/>
  <c r="N45" i="6"/>
  <c r="E46" i="6"/>
  <c r="H46" i="6"/>
  <c r="K46" i="6"/>
  <c r="N46" i="6"/>
  <c r="E47" i="6"/>
  <c r="H47" i="6"/>
  <c r="K47" i="6"/>
  <c r="N47" i="6"/>
  <c r="E48" i="6"/>
  <c r="H48" i="6"/>
  <c r="K48" i="6"/>
  <c r="N48" i="6"/>
  <c r="E49" i="6"/>
  <c r="H49" i="6"/>
  <c r="K49" i="6"/>
  <c r="N49" i="6"/>
  <c r="E50" i="6"/>
  <c r="H50" i="6"/>
  <c r="K50" i="6"/>
  <c r="N50" i="6"/>
  <c r="E51" i="6"/>
  <c r="H51" i="6"/>
  <c r="K51" i="6"/>
  <c r="N51" i="6"/>
  <c r="E52" i="6"/>
  <c r="H52" i="6"/>
  <c r="K52" i="6"/>
  <c r="T22" i="5"/>
  <c r="Q22" i="5"/>
  <c r="N22" i="5"/>
  <c r="K22" i="5"/>
  <c r="K23" i="5"/>
  <c r="H22" i="5"/>
  <c r="E22" i="5"/>
  <c r="L17" i="7"/>
  <c r="D53" i="6"/>
  <c r="E17" i="6"/>
  <c r="E26" i="6"/>
  <c r="Y23" i="5"/>
  <c r="D50" i="5"/>
  <c r="F50" i="5"/>
  <c r="G50" i="5"/>
  <c r="I50" i="5"/>
  <c r="J50" i="5"/>
  <c r="L50" i="5"/>
  <c r="M50" i="5"/>
  <c r="O50" i="5"/>
  <c r="P50" i="5"/>
  <c r="R50" i="5"/>
  <c r="S50" i="5"/>
  <c r="C50" i="5"/>
  <c r="D24" i="5"/>
  <c r="F24" i="5"/>
  <c r="G24" i="5"/>
  <c r="I24" i="5"/>
  <c r="J24" i="5"/>
  <c r="L24" i="5"/>
  <c r="M24" i="5"/>
  <c r="O24" i="5"/>
  <c r="P24" i="5"/>
  <c r="R24" i="5"/>
  <c r="S24" i="5"/>
  <c r="C24" i="5"/>
  <c r="U49" i="5"/>
  <c r="W49" i="5"/>
  <c r="V49" i="5"/>
  <c r="L9" i="7"/>
  <c r="K17" i="7"/>
  <c r="J17" i="7"/>
  <c r="I17" i="7"/>
  <c r="H17" i="7"/>
  <c r="G17" i="7"/>
  <c r="F17" i="7"/>
  <c r="E17" i="7"/>
  <c r="K9" i="7"/>
  <c r="J9" i="7"/>
  <c r="I9" i="7"/>
  <c r="H9" i="7"/>
  <c r="G9" i="7"/>
  <c r="F9" i="7"/>
  <c r="E9" i="7"/>
  <c r="D9" i="7"/>
  <c r="V48" i="5"/>
  <c r="U48" i="5"/>
  <c r="W48" i="5"/>
  <c r="E14" i="5"/>
  <c r="W22" i="5"/>
  <c r="E25" i="6"/>
  <c r="N25" i="6"/>
  <c r="N27" i="6"/>
  <c r="K25" i="6"/>
  <c r="H25" i="6"/>
  <c r="U22" i="5"/>
  <c r="Y22" i="5"/>
  <c r="V22" i="5"/>
  <c r="N24" i="6"/>
  <c r="U57" i="5"/>
  <c r="Y57" i="5"/>
  <c r="C61" i="5"/>
  <c r="V68" i="5"/>
  <c r="V71" i="5"/>
  <c r="V69" i="5"/>
  <c r="V70" i="5"/>
  <c r="V67" i="5"/>
  <c r="U68" i="5"/>
  <c r="U69" i="5"/>
  <c r="U70" i="5"/>
  <c r="U67" i="5"/>
  <c r="T68" i="5"/>
  <c r="T69" i="5"/>
  <c r="T67" i="5"/>
  <c r="Q68" i="5"/>
  <c r="Q69" i="5"/>
  <c r="Q70" i="5"/>
  <c r="Q67" i="5"/>
  <c r="N68" i="5"/>
  <c r="N69" i="5"/>
  <c r="K68" i="5"/>
  <c r="K69" i="5"/>
  <c r="K70" i="5"/>
  <c r="N67" i="5"/>
  <c r="K67" i="5"/>
  <c r="H67" i="5"/>
  <c r="H71" i="5"/>
  <c r="E69" i="5"/>
  <c r="E68" i="5"/>
  <c r="E67" i="5"/>
  <c r="D71" i="5"/>
  <c r="F71" i="5"/>
  <c r="G71" i="5"/>
  <c r="I71" i="5"/>
  <c r="J71" i="5"/>
  <c r="L71" i="5"/>
  <c r="M71" i="5"/>
  <c r="O71" i="5"/>
  <c r="P71" i="5"/>
  <c r="R71" i="5"/>
  <c r="S71" i="5"/>
  <c r="C71" i="5"/>
  <c r="V58" i="5"/>
  <c r="V59" i="5"/>
  <c r="V57" i="5"/>
  <c r="U58" i="5"/>
  <c r="W58" i="5"/>
  <c r="U59" i="5"/>
  <c r="Y59" i="5"/>
  <c r="U61" i="5"/>
  <c r="Y61" i="5"/>
  <c r="T58" i="5"/>
  <c r="T59" i="5"/>
  <c r="T60" i="5"/>
  <c r="T57" i="5"/>
  <c r="Q58" i="5"/>
  <c r="Q59" i="5"/>
  <c r="Q60" i="5"/>
  <c r="Q57" i="5"/>
  <c r="N58" i="5"/>
  <c r="N59" i="5"/>
  <c r="N60" i="5"/>
  <c r="N57" i="5"/>
  <c r="K58" i="5"/>
  <c r="K59" i="5"/>
  <c r="K57" i="5"/>
  <c r="H58" i="5"/>
  <c r="H59" i="5"/>
  <c r="H57" i="5"/>
  <c r="E58" i="5"/>
  <c r="E59" i="5"/>
  <c r="E60" i="5"/>
  <c r="E57" i="5"/>
  <c r="D61" i="5"/>
  <c r="F61" i="5"/>
  <c r="G61" i="5"/>
  <c r="I61" i="5"/>
  <c r="J61" i="5"/>
  <c r="L61" i="5"/>
  <c r="M61" i="5"/>
  <c r="O61" i="5"/>
  <c r="P61" i="5"/>
  <c r="R61" i="5"/>
  <c r="S61" i="5"/>
  <c r="X6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31" i="5"/>
  <c r="U32" i="5"/>
  <c r="U33" i="5"/>
  <c r="W33" i="5"/>
  <c r="U34" i="5"/>
  <c r="W34" i="5"/>
  <c r="U35" i="5"/>
  <c r="U36" i="5"/>
  <c r="U37" i="5"/>
  <c r="U38" i="5"/>
  <c r="U39" i="5"/>
  <c r="W39" i="5"/>
  <c r="U40" i="5"/>
  <c r="U41" i="5"/>
  <c r="U42" i="5"/>
  <c r="U43" i="5"/>
  <c r="U44" i="5"/>
  <c r="U45" i="5"/>
  <c r="U46" i="5"/>
  <c r="U47" i="5"/>
  <c r="U31" i="5"/>
  <c r="W31" i="5"/>
  <c r="T32" i="5"/>
  <c r="T33" i="5"/>
  <c r="T34" i="5"/>
  <c r="T35" i="5"/>
  <c r="T36" i="5"/>
  <c r="T37" i="5"/>
  <c r="T38" i="5"/>
  <c r="T39" i="5"/>
  <c r="T40" i="5"/>
  <c r="T50" i="5"/>
  <c r="T41" i="5"/>
  <c r="T42" i="5"/>
  <c r="T43" i="5"/>
  <c r="T44" i="5"/>
  <c r="T45" i="5"/>
  <c r="T46" i="5"/>
  <c r="T31" i="5"/>
  <c r="Q45" i="5"/>
  <c r="Q46" i="5"/>
  <c r="N37" i="5"/>
  <c r="N38" i="5"/>
  <c r="N39" i="5"/>
  <c r="N40" i="5"/>
  <c r="N41" i="5"/>
  <c r="N42" i="5"/>
  <c r="N43" i="5"/>
  <c r="N44" i="5"/>
  <c r="N45" i="5"/>
  <c r="N46" i="5"/>
  <c r="H42" i="5"/>
  <c r="H43" i="5"/>
  <c r="H44" i="5"/>
  <c r="H45" i="5"/>
  <c r="H46" i="5"/>
  <c r="E42" i="5"/>
  <c r="E43" i="5"/>
  <c r="E50" i="5"/>
  <c r="E44" i="5"/>
  <c r="E45" i="5"/>
  <c r="E46" i="5"/>
  <c r="E47" i="5"/>
  <c r="K46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31" i="5"/>
  <c r="N32" i="5"/>
  <c r="N33" i="5"/>
  <c r="N34" i="5"/>
  <c r="N35" i="5"/>
  <c r="N36" i="5"/>
  <c r="N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31" i="5"/>
  <c r="H32" i="5"/>
  <c r="H33" i="5"/>
  <c r="H34" i="5"/>
  <c r="H35" i="5"/>
  <c r="H36" i="5"/>
  <c r="H37" i="5"/>
  <c r="H38" i="5"/>
  <c r="H39" i="5"/>
  <c r="H40" i="5"/>
  <c r="H50" i="5"/>
  <c r="H41" i="5"/>
  <c r="H31" i="5"/>
  <c r="E32" i="5"/>
  <c r="E33" i="5"/>
  <c r="E34" i="5"/>
  <c r="E35" i="5"/>
  <c r="E36" i="5"/>
  <c r="E37" i="5"/>
  <c r="E38" i="5"/>
  <c r="E39" i="5"/>
  <c r="E40" i="5"/>
  <c r="E41" i="5"/>
  <c r="E31" i="5"/>
  <c r="E24" i="6"/>
  <c r="K24" i="6"/>
  <c r="H24" i="6"/>
  <c r="N21" i="5"/>
  <c r="V21" i="5"/>
  <c r="T21" i="5"/>
  <c r="Q21" i="5"/>
  <c r="K21" i="5"/>
  <c r="H21" i="5"/>
  <c r="E21" i="5"/>
  <c r="U21" i="5"/>
  <c r="Y21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5" i="5"/>
  <c r="U18" i="5"/>
  <c r="Y18" i="5"/>
  <c r="U19" i="5"/>
  <c r="Y19" i="5"/>
  <c r="U20" i="5"/>
  <c r="Y20" i="5"/>
  <c r="U6" i="5"/>
  <c r="Y6" i="5"/>
  <c r="U7" i="5"/>
  <c r="Y7" i="5"/>
  <c r="U8" i="5"/>
  <c r="Y8" i="5"/>
  <c r="U9" i="5"/>
  <c r="Y9" i="5"/>
  <c r="U10" i="5"/>
  <c r="Y10" i="5"/>
  <c r="U11" i="5"/>
  <c r="Y11" i="5"/>
  <c r="U12" i="5"/>
  <c r="Y12" i="5"/>
  <c r="U13" i="5"/>
  <c r="Y13" i="5"/>
  <c r="U14" i="5"/>
  <c r="U15" i="5"/>
  <c r="Y15" i="5"/>
  <c r="U16" i="5"/>
  <c r="Y16" i="5"/>
  <c r="U17" i="5"/>
  <c r="Y17" i="5"/>
  <c r="U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5" i="5"/>
  <c r="H16" i="5"/>
  <c r="H17" i="5"/>
  <c r="H18" i="5"/>
  <c r="H19" i="5"/>
  <c r="H20" i="5"/>
  <c r="H6" i="5"/>
  <c r="H7" i="5"/>
  <c r="H8" i="5"/>
  <c r="H9" i="5"/>
  <c r="H10" i="5"/>
  <c r="H11" i="5"/>
  <c r="H12" i="5"/>
  <c r="H13" i="5"/>
  <c r="H14" i="5"/>
  <c r="H15" i="5"/>
  <c r="H5" i="5"/>
  <c r="E6" i="5"/>
  <c r="E7" i="5"/>
  <c r="E8" i="5"/>
  <c r="W8" i="5"/>
  <c r="E9" i="5"/>
  <c r="E10" i="5"/>
  <c r="E11" i="5"/>
  <c r="E12" i="5"/>
  <c r="W12" i="5"/>
  <c r="E13" i="5"/>
  <c r="E15" i="5"/>
  <c r="E16" i="5"/>
  <c r="E17" i="5"/>
  <c r="E18" i="5"/>
  <c r="E19" i="5"/>
  <c r="E20" i="5"/>
  <c r="E5" i="5"/>
  <c r="W5" i="5"/>
  <c r="N42" i="6"/>
  <c r="K42" i="6"/>
  <c r="H42" i="6"/>
  <c r="E42" i="6"/>
  <c r="N41" i="6"/>
  <c r="K41" i="6"/>
  <c r="H41" i="6"/>
  <c r="E41" i="6"/>
  <c r="N40" i="6"/>
  <c r="K40" i="6"/>
  <c r="H40" i="6"/>
  <c r="E40" i="6"/>
  <c r="N39" i="6"/>
  <c r="K39" i="6"/>
  <c r="H39" i="6"/>
  <c r="E39" i="6"/>
  <c r="N38" i="6"/>
  <c r="K38" i="6"/>
  <c r="H38" i="6"/>
  <c r="E38" i="6"/>
  <c r="N37" i="6"/>
  <c r="K37" i="6"/>
  <c r="H37" i="6"/>
  <c r="E37" i="6"/>
  <c r="N36" i="6"/>
  <c r="K36" i="6"/>
  <c r="H36" i="6"/>
  <c r="E36" i="6"/>
  <c r="N35" i="6"/>
  <c r="K35" i="6"/>
  <c r="H35" i="6"/>
  <c r="E35" i="6"/>
  <c r="N34" i="6"/>
  <c r="K34" i="6"/>
  <c r="H34" i="6"/>
  <c r="E34" i="6"/>
  <c r="N33" i="6"/>
  <c r="N53" i="6"/>
  <c r="K33" i="6"/>
  <c r="H33" i="6"/>
  <c r="H53" i="6"/>
  <c r="E33" i="6"/>
  <c r="N23" i="6"/>
  <c r="K23" i="6"/>
  <c r="H23" i="6"/>
  <c r="E23" i="6"/>
  <c r="N22" i="6"/>
  <c r="K22" i="6"/>
  <c r="H22" i="6"/>
  <c r="E22" i="6"/>
  <c r="N21" i="6"/>
  <c r="K21" i="6"/>
  <c r="H21" i="6"/>
  <c r="E21" i="6"/>
  <c r="N20" i="6"/>
  <c r="K20" i="6"/>
  <c r="H20" i="6"/>
  <c r="E20" i="6"/>
  <c r="N19" i="6"/>
  <c r="K19" i="6"/>
  <c r="H19" i="6"/>
  <c r="E19" i="6"/>
  <c r="E27" i="6"/>
  <c r="N18" i="6"/>
  <c r="K18" i="6"/>
  <c r="H18" i="6"/>
  <c r="E18" i="6"/>
  <c r="N17" i="6"/>
  <c r="K17" i="6"/>
  <c r="H17" i="6"/>
  <c r="N16" i="6"/>
  <c r="K16" i="6"/>
  <c r="H16" i="6"/>
  <c r="E16" i="6"/>
  <c r="N15" i="6"/>
  <c r="K15" i="6"/>
  <c r="H15" i="6"/>
  <c r="E15" i="6"/>
  <c r="N14" i="6"/>
  <c r="K14" i="6"/>
  <c r="H14" i="6"/>
  <c r="E14" i="6"/>
  <c r="N13" i="6"/>
  <c r="K13" i="6"/>
  <c r="H13" i="6"/>
  <c r="E13" i="6"/>
  <c r="N12" i="6"/>
  <c r="K12" i="6"/>
  <c r="H12" i="6"/>
  <c r="E12" i="6"/>
  <c r="N11" i="6"/>
  <c r="K11" i="6"/>
  <c r="H11" i="6"/>
  <c r="E11" i="6"/>
  <c r="N10" i="6"/>
  <c r="K10" i="6"/>
  <c r="H10" i="6"/>
  <c r="E10" i="6"/>
  <c r="N9" i="6"/>
  <c r="K9" i="6"/>
  <c r="H9" i="6"/>
  <c r="E9" i="6"/>
  <c r="N8" i="6"/>
  <c r="K8" i="6"/>
  <c r="H8" i="6"/>
  <c r="E8" i="6"/>
  <c r="N7" i="6"/>
  <c r="K7" i="6"/>
  <c r="K27" i="6"/>
  <c r="H7" i="6"/>
  <c r="H27" i="6"/>
  <c r="E7" i="6"/>
  <c r="W37" i="5"/>
  <c r="W36" i="5"/>
  <c r="Y58" i="5"/>
  <c r="E53" i="6"/>
  <c r="K71" i="5"/>
  <c r="W59" i="5"/>
  <c r="N50" i="5"/>
  <c r="U50" i="5"/>
  <c r="K50" i="5"/>
  <c r="Q50" i="5"/>
  <c r="V50" i="5"/>
  <c r="H24" i="5"/>
  <c r="K24" i="5"/>
  <c r="N24" i="5"/>
  <c r="Q24" i="5"/>
  <c r="T24" i="5"/>
  <c r="Y14" i="5"/>
  <c r="U24" i="5"/>
  <c r="E24" i="5"/>
  <c r="N71" i="5"/>
  <c r="T61" i="5"/>
  <c r="Q61" i="5"/>
  <c r="V61" i="5"/>
  <c r="T71" i="5"/>
  <c r="Q71" i="5"/>
  <c r="U71" i="5"/>
  <c r="W68" i="5"/>
  <c r="W69" i="5"/>
  <c r="W67" i="5"/>
  <c r="E71" i="5"/>
  <c r="N61" i="5"/>
  <c r="K61" i="5"/>
  <c r="W45" i="5"/>
  <c r="W41" i="5"/>
  <c r="W50" i="5"/>
  <c r="W40" i="5"/>
  <c r="W44" i="5"/>
  <c r="W7" i="5"/>
  <c r="W38" i="5"/>
  <c r="W13" i="5"/>
  <c r="W9" i="5"/>
  <c r="W46" i="5"/>
  <c r="W32" i="5"/>
  <c r="W43" i="5"/>
  <c r="W17" i="5"/>
  <c r="W35" i="5"/>
  <c r="W47" i="5"/>
  <c r="W42" i="5"/>
  <c r="W16" i="5"/>
  <c r="W18" i="5"/>
  <c r="W14" i="5"/>
  <c r="W24" i="5"/>
  <c r="W6" i="5"/>
  <c r="W20" i="5"/>
  <c r="W15" i="5"/>
  <c r="W11" i="5"/>
  <c r="W19" i="5"/>
  <c r="W10" i="5"/>
  <c r="W21" i="5"/>
  <c r="W57" i="5"/>
  <c r="W61" i="5"/>
  <c r="W71" i="5"/>
</calcChain>
</file>

<file path=xl/sharedStrings.xml><?xml version="1.0" encoding="utf-8"?>
<sst xmlns="http://schemas.openxmlformats.org/spreadsheetml/2006/main" count="278" uniqueCount="79">
  <si>
    <t>B1a</t>
  </si>
  <si>
    <t>B1b</t>
  </si>
  <si>
    <t>B1c</t>
  </si>
  <si>
    <t>B2</t>
  </si>
  <si>
    <t>01/04/2002 - 31/03/2003</t>
  </si>
  <si>
    <t>01/04/2003 - 31/03/2004</t>
  </si>
  <si>
    <t>01/04/2004 - 31/03/2005</t>
  </si>
  <si>
    <t>01/04/2005 - 31/03/2006</t>
  </si>
  <si>
    <t>01/04/2006 - 31/03/2007</t>
  </si>
  <si>
    <t>01/04/2007 - 31/03/2008</t>
  </si>
  <si>
    <t>01/04/2008 - 31/03/2009</t>
  </si>
  <si>
    <t>01/04/2009 - 31/03/2010</t>
  </si>
  <si>
    <t>01/04/2010 - 31/03/2011</t>
  </si>
  <si>
    <t>01/04/2011 - 31/03/2012</t>
  </si>
  <si>
    <t>01/04/2012 - 31/03/2013</t>
  </si>
  <si>
    <t>01/04/2013 - 31/03/2014</t>
  </si>
  <si>
    <t>01/04/2014 - 31/03/2015</t>
  </si>
  <si>
    <t>01/04/2015 - 31/03/2016</t>
  </si>
  <si>
    <t>01/04/2016 - 31/03/2017</t>
  </si>
  <si>
    <t>TOTAL</t>
  </si>
  <si>
    <t>Percentage on PDL</t>
  </si>
  <si>
    <t>B8</t>
  </si>
  <si>
    <t>01/04/2017 - 31/03/2018</t>
  </si>
  <si>
    <t>B1 (Unspecifed)</t>
  </si>
  <si>
    <t>B1 - B8</t>
  </si>
  <si>
    <t>Gains</t>
  </si>
  <si>
    <t>Losses</t>
  </si>
  <si>
    <t>Net</t>
  </si>
  <si>
    <t>Additional employment floorspace on PDL (Gross)</t>
  </si>
  <si>
    <t>Additional employment land on PDL (Gross)</t>
  </si>
  <si>
    <t>Outline</t>
  </si>
  <si>
    <t>Under Construction</t>
  </si>
  <si>
    <t>Unimplimented</t>
  </si>
  <si>
    <t>Allocation</t>
  </si>
  <si>
    <t>AMOUNT OF COMPLETED FLOORSPACE IN TOWN CENTRE AREAS (SQ.M.)</t>
  </si>
  <si>
    <t>Huntingdonshire</t>
  </si>
  <si>
    <t>A1</t>
  </si>
  <si>
    <t>A2</t>
  </si>
  <si>
    <t>D2</t>
  </si>
  <si>
    <t>01/01/1999 - 31/03/2002</t>
  </si>
  <si>
    <t>Total</t>
  </si>
  <si>
    <t>A1 figures are for net tradeable floorspace (sales space).  Floorspace for the rest of the Use Classes is gross.</t>
  </si>
  <si>
    <t>AMOUNT OF COMPLETED FLOORSPACE IN LOCAL AUTHORITY AREA (SQ.M.)</t>
  </si>
  <si>
    <t>01/04/2018 - 31/03/2019</t>
  </si>
  <si>
    <t>01/04/2019 - 31/03/2020</t>
  </si>
  <si>
    <t xml:space="preserve">Business Completions (Classes B1 - B8) by Huntingdonshire SPA 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</si>
  <si>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</si>
  <si>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</si>
  <si>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</si>
  <si>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</si>
  <si>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</si>
  <si>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</si>
  <si>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</si>
  <si>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</si>
  <si>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SPA Areas</t>
  </si>
  <si>
    <t>Huntingdon SPA</t>
  </si>
  <si>
    <t>Ramsey SPA</t>
  </si>
  <si>
    <t>St Ives SPA</t>
  </si>
  <si>
    <t>St Neots SPA</t>
  </si>
  <si>
    <t>Total SPA Areas</t>
  </si>
  <si>
    <t>Key Service Centres</t>
  </si>
  <si>
    <t>Buckden</t>
  </si>
  <si>
    <t>Fenstanton</t>
  </si>
  <si>
    <t>Kimbolton</t>
  </si>
  <si>
    <t>Sawtry</t>
  </si>
  <si>
    <t>Somersham</t>
  </si>
  <si>
    <t>Warboys</t>
  </si>
  <si>
    <t>Yaxley</t>
  </si>
  <si>
    <t>Total Key Service Centres</t>
  </si>
  <si>
    <t>Overall Total</t>
  </si>
  <si>
    <t>2019-2020</t>
  </si>
  <si>
    <t>HUNTINGDONSHIRE COMPLETIONS (2021 UPDATE) Sqm</t>
  </si>
  <si>
    <t>HUNTINGDONSHIRE COMPLETIONS (2021 UPDATE) Ha</t>
  </si>
  <si>
    <t>HUNTINGDONSHIRE COMMITMENTS (2021 UPDATE) sqm</t>
  </si>
  <si>
    <t>01/04/2020 - 31/03/2021</t>
  </si>
  <si>
    <t>Table R1.2. Huntingdonshire Town Centre Uses (1999-2021)</t>
  </si>
  <si>
    <t>2012-2021</t>
  </si>
  <si>
    <t>2020-2021</t>
  </si>
  <si>
    <t>HUNTINGDONSHIRE COMMITMENTS (2021 UPDATE)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</si>
</sst>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0" fontId="7" fillId="0" borderId="0"/>
    <xf numFmtId="0" fontId="15" fillId="0" borderId="0"/>
    <xf numFmtId="0" fontId="7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</cellStyleXfs>
  <cellXfs count="158">
    <xf numFmtId="0" fontId="0" fillId="0" borderId="0" xfId="0">
      <alignment vertical="top"/>
    </xf>
    <xf numFmtId="0" fontId="4" fillId="0" borderId="0" xfId="0" applyFont="1" applyAlignment="1"/>
    <xf numFmtId="0" fontId="4" fillId="0" borderId="0" xfId="0" applyFont="1" applyBorder="1" applyAlignment="1"/>
    <xf numFmtId="0" fontId="3" fillId="4" borderId="1" xfId="7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top"/>
    </xf>
    <xf numFmtId="14" fontId="6" fillId="4" borderId="2" xfId="8" applyNumberFormat="1" applyFont="1" applyFill="1" applyBorder="1" applyAlignment="1">
      <alignment vertical="center"/>
    </xf>
    <xf numFmtId="0" fontId="6" fillId="4" borderId="2" xfId="7" applyFont="1" applyFill="1" applyBorder="1" applyAlignment="1">
      <alignment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2" fontId="3" fillId="0" borderId="4" xfId="6" applyNumberFormat="1" applyFont="1" applyFill="1" applyBorder="1" applyAlignment="1">
      <alignment horizontal="center" vertical="center" wrapText="1"/>
    </xf>
    <xf numFmtId="0" fontId="6" fillId="4" borderId="5" xfId="7" applyFont="1" applyFill="1" applyBorder="1" applyAlignment="1">
      <alignment vertical="center" wrapText="1"/>
    </xf>
    <xf numFmtId="0" fontId="6" fillId="5" borderId="6" xfId="3" applyFont="1" applyFill="1" applyBorder="1" applyAlignment="1">
      <alignment vertical="center"/>
    </xf>
    <xf numFmtId="2" fontId="6" fillId="5" borderId="7" xfId="6" applyNumberFormat="1" applyFont="1" applyFill="1" applyBorder="1" applyAlignment="1">
      <alignment horizontal="center" vertical="center" wrapText="1"/>
    </xf>
    <xf numFmtId="0" fontId="3" fillId="4" borderId="3" xfId="7" applyFont="1" applyFill="1" applyBorder="1" applyAlignment="1" applyProtection="1">
      <alignment horizontal="center" vertical="center" wrapText="1"/>
      <protection locked="0"/>
    </xf>
    <xf numFmtId="0" fontId="3" fillId="4" borderId="4" xfId="7" applyFont="1" applyFill="1" applyBorder="1" applyAlignment="1">
      <alignment horizontal="center" vertical="center" wrapText="1"/>
    </xf>
    <xf numFmtId="0" fontId="3" fillId="4" borderId="3" xfId="7" applyFont="1" applyFill="1" applyBorder="1" applyAlignment="1">
      <alignment horizontal="center" vertical="center" wrapText="1"/>
    </xf>
    <xf numFmtId="0" fontId="3" fillId="4" borderId="8" xfId="7" applyFont="1" applyFill="1" applyBorder="1" applyAlignment="1" applyProtection="1">
      <alignment horizontal="center" vertical="center" wrapText="1"/>
      <protection locked="0"/>
    </xf>
    <xf numFmtId="0" fontId="3" fillId="4" borderId="9" xfId="7" applyFont="1" applyFill="1" applyBorder="1" applyAlignment="1">
      <alignment horizontal="center" vertical="center" wrapText="1"/>
    </xf>
    <xf numFmtId="0" fontId="3" fillId="4" borderId="10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/>
    <xf numFmtId="1" fontId="4" fillId="0" borderId="0" xfId="0" applyNumberFormat="1" applyFont="1" applyFill="1" applyBorder="1" applyAlignment="1"/>
    <xf numFmtId="1" fontId="6" fillId="0" borderId="0" xfId="6" applyNumberFormat="1" applyFont="1" applyFill="1" applyBorder="1" applyAlignment="1">
      <alignment horizontal="center" vertical="center" wrapText="1"/>
    </xf>
    <xf numFmtId="3" fontId="3" fillId="0" borderId="3" xfId="6" applyNumberFormat="1" applyFont="1" applyFill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horizontal="center" vertical="center" wrapText="1"/>
    </xf>
    <xf numFmtId="3" fontId="3" fillId="0" borderId="4" xfId="6" applyNumberFormat="1" applyFont="1" applyFill="1" applyBorder="1" applyAlignment="1">
      <alignment horizontal="center" vertical="center" wrapText="1"/>
    </xf>
    <xf numFmtId="3" fontId="6" fillId="5" borderId="7" xfId="6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7" fillId="0" borderId="0" xfId="1"/>
    <xf numFmtId="0" fontId="5" fillId="0" borderId="0" xfId="1" applyFont="1"/>
    <xf numFmtId="0" fontId="3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0" xfId="1" applyFont="1"/>
    <xf numFmtId="3" fontId="3" fillId="0" borderId="1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/>
    <xf numFmtId="3" fontId="3" fillId="0" borderId="12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0" fontId="14" fillId="0" borderId="0" xfId="1" applyFont="1"/>
    <xf numFmtId="0" fontId="3" fillId="0" borderId="0" xfId="1" applyFont="1" applyBorder="1"/>
    <xf numFmtId="0" fontId="3" fillId="0" borderId="0" xfId="1" applyNumberFormat="1" applyFont="1"/>
    <xf numFmtId="0" fontId="6" fillId="0" borderId="0" xfId="1" applyNumberFormat="1" applyFont="1" applyBorder="1"/>
    <xf numFmtId="0" fontId="6" fillId="0" borderId="0" xfId="1" applyNumberFormat="1" applyFont="1"/>
    <xf numFmtId="0" fontId="6" fillId="0" borderId="0" xfId="1" applyFont="1" applyBorder="1"/>
    <xf numFmtId="0" fontId="0" fillId="6" borderId="0" xfId="0" applyFill="1">
      <alignment vertical="top"/>
    </xf>
    <xf numFmtId="0" fontId="17" fillId="6" borderId="0" xfId="0" applyFont="1" applyFill="1">
      <alignment vertical="top"/>
    </xf>
    <xf numFmtId="0" fontId="3" fillId="4" borderId="14" xfId="7" applyFont="1" applyFill="1" applyBorder="1" applyAlignment="1">
      <alignment horizontal="center" vertical="center" wrapText="1"/>
    </xf>
    <xf numFmtId="0" fontId="3" fillId="4" borderId="15" xfId="7" applyFont="1" applyFill="1" applyBorder="1" applyAlignment="1" applyProtection="1">
      <alignment horizontal="center" vertical="center" wrapText="1"/>
      <protection locked="0"/>
    </xf>
    <xf numFmtId="14" fontId="6" fillId="4" borderId="16" xfId="8" applyNumberFormat="1" applyFont="1" applyFill="1" applyBorder="1" applyAlignment="1">
      <alignment vertical="center"/>
    </xf>
    <xf numFmtId="0" fontId="3" fillId="4" borderId="12" xfId="7" applyFont="1" applyFill="1" applyBorder="1" applyAlignment="1">
      <alignment horizontal="center" vertical="center" wrapText="1"/>
    </xf>
    <xf numFmtId="0" fontId="3" fillId="4" borderId="17" xfId="7" applyFont="1" applyFill="1" applyBorder="1" applyAlignment="1" applyProtection="1">
      <alignment horizontal="center" vertical="center" wrapText="1"/>
      <protection locked="0"/>
    </xf>
    <xf numFmtId="3" fontId="3" fillId="6" borderId="3" xfId="6" applyNumberFormat="1" applyFont="1" applyFill="1" applyBorder="1" applyAlignment="1">
      <alignment horizontal="center" vertical="center" wrapText="1"/>
    </xf>
    <xf numFmtId="3" fontId="3" fillId="6" borderId="1" xfId="6" applyNumberFormat="1" applyFont="1" applyFill="1" applyBorder="1" applyAlignment="1">
      <alignment horizontal="center" vertical="center" wrapText="1"/>
    </xf>
    <xf numFmtId="3" fontId="3" fillId="6" borderId="4" xfId="6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0" fillId="5" borderId="1" xfId="0" applyFill="1" applyBorder="1" applyAlignment="1"/>
    <xf numFmtId="3" fontId="0" fillId="5" borderId="1" xfId="0" applyNumberForma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/>
    <xf numFmtId="0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8" borderId="1" xfId="0" applyFont="1" applyFill="1" applyBorder="1" applyAlignment="1"/>
    <xf numFmtId="3" fontId="0" fillId="8" borderId="1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Border="1" applyAlignment="1"/>
    <xf numFmtId="3" fontId="6" fillId="5" borderId="18" xfId="6" applyNumberFormat="1" applyFont="1" applyFill="1" applyBorder="1" applyAlignment="1">
      <alignment horizontal="center" vertical="center" wrapText="1"/>
    </xf>
    <xf numFmtId="10" fontId="6" fillId="5" borderId="19" xfId="6" applyNumberFormat="1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/>
    </xf>
    <xf numFmtId="10" fontId="17" fillId="0" borderId="4" xfId="0" applyNumberFormat="1" applyFont="1" applyBorder="1" applyAlignment="1">
      <alignment horizontal="center" vertical="center"/>
    </xf>
    <xf numFmtId="10" fontId="19" fillId="5" borderId="20" xfId="0" applyNumberFormat="1" applyFont="1" applyFill="1" applyBorder="1" applyAlignment="1">
      <alignment horizontal="center" vertical="center"/>
    </xf>
    <xf numFmtId="2" fontId="6" fillId="5" borderId="18" xfId="6" applyNumberFormat="1" applyFont="1" applyFill="1" applyBorder="1" applyAlignment="1">
      <alignment horizontal="center" vertical="center" wrapText="1"/>
    </xf>
    <xf numFmtId="2" fontId="6" fillId="5" borderId="21" xfId="6" applyNumberFormat="1" applyFont="1" applyFill="1" applyBorder="1" applyAlignment="1">
      <alignment horizontal="center" vertical="center" wrapText="1"/>
    </xf>
    <xf numFmtId="2" fontId="6" fillId="5" borderId="19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top"/>
    </xf>
    <xf numFmtId="3" fontId="3" fillId="0" borderId="10" xfId="1" applyNumberFormat="1" applyFont="1" applyFill="1" applyBorder="1" applyAlignment="1">
      <alignment horizontal="center" vertical="center"/>
    </xf>
    <xf numFmtId="3" fontId="6" fillId="3" borderId="22" xfId="1" applyNumberFormat="1" applyFont="1" applyFill="1" applyBorder="1" applyAlignment="1">
      <alignment horizontal="center"/>
    </xf>
    <xf numFmtId="3" fontId="6" fillId="3" borderId="20" xfId="1" applyNumberFormat="1" applyFont="1" applyFill="1" applyBorder="1" applyAlignment="1">
      <alignment horizontal="center"/>
    </xf>
    <xf numFmtId="0" fontId="6" fillId="3" borderId="23" xfId="6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3" fontId="3" fillId="0" borderId="24" xfId="1" applyNumberFormat="1" applyFont="1" applyFill="1" applyBorder="1" applyAlignment="1">
      <alignment horizontal="center" vertical="center"/>
    </xf>
    <xf numFmtId="3" fontId="6" fillId="3" borderId="18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 vertical="center"/>
    </xf>
    <xf numFmtId="14" fontId="6" fillId="2" borderId="24" xfId="8" applyNumberFormat="1" applyFont="1" applyFill="1" applyBorder="1" applyAlignment="1">
      <alignment vertical="center"/>
    </xf>
    <xf numFmtId="0" fontId="6" fillId="2" borderId="24" xfId="6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3" fontId="6" fillId="0" borderId="0" xfId="1" applyNumberFormat="1" applyFont="1"/>
    <xf numFmtId="3" fontId="6" fillId="0" borderId="0" xfId="1" applyNumberFormat="1" applyFont="1" applyBorder="1"/>
    <xf numFmtId="0" fontId="16" fillId="0" borderId="0" xfId="0" applyFont="1" applyAlignment="1"/>
    <xf numFmtId="3" fontId="3" fillId="0" borderId="0" xfId="1" applyNumberFormat="1" applyFont="1"/>
    <xf numFmtId="1" fontId="17" fillId="0" borderId="0" xfId="0" applyNumberFormat="1" applyFont="1" applyFill="1" applyBorder="1" applyAlignment="1"/>
    <xf numFmtId="2" fontId="17" fillId="0" borderId="0" xfId="0" applyNumberFormat="1" applyFont="1" applyBorder="1" applyAlignment="1"/>
    <xf numFmtId="0" fontId="6" fillId="4" borderId="29" xfId="7" applyFont="1" applyFill="1" applyBorder="1" applyAlignment="1">
      <alignment horizontal="center" vertical="center" wrapText="1"/>
    </xf>
    <xf numFmtId="0" fontId="6" fillId="4" borderId="35" xfId="7" applyFont="1" applyFill="1" applyBorder="1" applyAlignment="1">
      <alignment horizontal="center" vertical="center" wrapText="1"/>
    </xf>
    <xf numFmtId="0" fontId="6" fillId="4" borderId="30" xfId="7" applyFont="1" applyFill="1" applyBorder="1" applyAlignment="1">
      <alignment horizontal="center" vertical="center" wrapText="1"/>
    </xf>
    <xf numFmtId="0" fontId="5" fillId="5" borderId="23" xfId="4" applyFont="1" applyFill="1" applyBorder="1" applyAlignment="1">
      <alignment horizontal="center" vertical="center"/>
    </xf>
    <xf numFmtId="0" fontId="5" fillId="5" borderId="21" xfId="4" applyFont="1" applyFill="1" applyBorder="1" applyAlignment="1">
      <alignment horizontal="center" vertical="center"/>
    </xf>
    <xf numFmtId="0" fontId="5" fillId="5" borderId="19" xfId="4" applyFont="1" applyFill="1" applyBorder="1" applyAlignment="1">
      <alignment horizontal="center" vertical="center"/>
    </xf>
    <xf numFmtId="0" fontId="5" fillId="4" borderId="31" xfId="7" applyFont="1" applyFill="1" applyBorder="1" applyAlignment="1">
      <alignment horizontal="center" vertical="center" wrapText="1"/>
    </xf>
    <xf numFmtId="0" fontId="5" fillId="4" borderId="34" xfId="7" applyFont="1" applyFill="1" applyBorder="1" applyAlignment="1">
      <alignment horizontal="center" vertical="center" wrapText="1"/>
    </xf>
    <xf numFmtId="0" fontId="5" fillId="4" borderId="38" xfId="7" applyFont="1" applyFill="1" applyBorder="1" applyAlignment="1">
      <alignment horizontal="center" vertical="center" wrapText="1"/>
    </xf>
    <xf numFmtId="0" fontId="5" fillId="4" borderId="39" xfId="7" applyFont="1" applyFill="1" applyBorder="1" applyAlignment="1">
      <alignment horizontal="center" vertical="center" wrapText="1"/>
    </xf>
    <xf numFmtId="0" fontId="6" fillId="4" borderId="36" xfId="7" applyFont="1" applyFill="1" applyBorder="1" applyAlignment="1">
      <alignment horizontal="center" vertical="center" wrapText="1"/>
    </xf>
    <xf numFmtId="0" fontId="6" fillId="4" borderId="37" xfId="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5" fillId="5" borderId="31" xfId="4" applyFont="1" applyFill="1" applyBorder="1" applyAlignment="1">
      <alignment horizontal="center" vertical="center"/>
    </xf>
    <xf numFmtId="0" fontId="5" fillId="5" borderId="32" xfId="4" applyFont="1" applyFill="1" applyBorder="1" applyAlignment="1">
      <alignment horizontal="center" vertical="center"/>
    </xf>
    <xf numFmtId="0" fontId="5" fillId="5" borderId="33" xfId="4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11" fillId="3" borderId="42" xfId="1" applyFont="1" applyFill="1" applyBorder="1" applyAlignment="1">
      <alignment vertical="center"/>
    </xf>
    <xf numFmtId="0" fontId="7" fillId="3" borderId="32" xfId="1" applyFont="1" applyFill="1" applyBorder="1" applyAlignment="1">
      <alignment vertical="center"/>
    </xf>
    <xf numFmtId="0" fontId="7" fillId="3" borderId="33" xfId="1" applyFont="1" applyFill="1" applyBorder="1" applyAlignment="1">
      <alignment vertical="center"/>
    </xf>
    <xf numFmtId="0" fontId="12" fillId="2" borderId="26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3" fontId="17" fillId="0" borderId="3" xfId="0" applyNumberFormat="1" applyFont="1" applyFill="1" applyBorder="1" applyAlignment="1">
      <alignment horizontal="center" vertical="center"/>
    </xf>
    <xf numFmtId="10" fontId="17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9" fillId="0" borderId="0" xfId="0" applyFont="1" applyFill="1" applyAlignment="1"/>
    <xf numFmtId="0" fontId="0" fillId="0" borderId="0" xfId="0" applyFill="1">
      <alignment vertical="top"/>
    </xf>
    <xf numFmtId="3" fontId="3" fillId="0" borderId="8" xfId="6" applyNumberFormat="1" applyFont="1" applyFill="1" applyBorder="1" applyAlignment="1">
      <alignment horizontal="center" vertical="center" wrapText="1"/>
    </xf>
    <xf numFmtId="3" fontId="3" fillId="0" borderId="9" xfId="6" applyNumberFormat="1" applyFont="1" applyFill="1" applyBorder="1" applyAlignment="1">
      <alignment horizontal="center" vertical="center" wrapText="1"/>
    </xf>
    <xf numFmtId="3" fontId="3" fillId="0" borderId="10" xfId="6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center" vertical="center"/>
    </xf>
    <xf numFmtId="4" fontId="3" fillId="0" borderId="3" xfId="6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4" fontId="3" fillId="0" borderId="4" xfId="6" applyNumberFormat="1" applyFont="1" applyFill="1" applyBorder="1" applyAlignment="1">
      <alignment horizontal="center" vertical="center" wrapText="1"/>
    </xf>
    <xf numFmtId="4" fontId="3" fillId="0" borderId="8" xfId="6" applyNumberFormat="1" applyFont="1" applyFill="1" applyBorder="1" applyAlignment="1">
      <alignment horizontal="center" vertical="center" wrapText="1"/>
    </xf>
    <xf numFmtId="4" fontId="3" fillId="0" borderId="9" xfId="6" applyNumberFormat="1" applyFont="1" applyFill="1" applyBorder="1" applyAlignment="1">
      <alignment horizontal="center" vertical="center" wrapText="1"/>
    </xf>
    <xf numFmtId="4" fontId="3" fillId="0" borderId="10" xfId="6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3" fontId="3" fillId="0" borderId="26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3" fontId="3" fillId="0" borderId="27" xfId="1" applyNumberFormat="1" applyFont="1" applyFill="1" applyBorder="1" applyAlignment="1">
      <alignment horizontal="center" vertical="center"/>
    </xf>
    <xf numFmtId="3" fontId="3" fillId="0" borderId="28" xfId="1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3" xfId="2"/>
    <cellStyle name="Normal 3 2 2" xfId="3"/>
    <cellStyle name="Normal 7" xfId="4"/>
    <cellStyle name="Normal 8" xfId="5"/>
    <cellStyle name="Normal_2004 completions (all districts) for 2004 RAMR (run 04.08.04) 2 2" xfId="6"/>
    <cellStyle name="Normal_2004 completions (all districts) for 2004 RAMR (run 04.08.04) 3" xfId="7"/>
    <cellStyle name="Normal_Sheet1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zoomScale="60" zoomScaleNormal="6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20" customWidth="1"/>
    <col min="2" max="2" width="33" customWidth="1"/>
    <col min="3" max="9" width="11.109375" customWidth="1"/>
    <col min="10" max="11" width="11.109375" style="11" customWidth="1"/>
    <col min="12" max="23" width="11.109375" customWidth="1"/>
    <col min="24" max="25" width="18.44140625" customWidth="1"/>
    <col min="27" max="27" width="9.109375" style="11" customWidth="1"/>
  </cols>
  <sheetData>
    <row r="1" spans="1:27" s="54" customFormat="1" ht="13.8" thickBot="1" x14ac:dyDescent="0.3">
      <c r="J1" s="55"/>
      <c r="K1" s="55"/>
      <c r="AA1" s="55"/>
    </row>
    <row r="2" spans="1:27" s="1" customFormat="1" ht="24.75" customHeight="1" thickBot="1" x14ac:dyDescent="0.3">
      <c r="B2" s="119" t="s">
        <v>71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AA2" s="76"/>
    </row>
    <row r="3" spans="1:27" s="1" customFormat="1" ht="50.25" customHeight="1" x14ac:dyDescent="0.25">
      <c r="B3" s="111"/>
      <c r="C3" s="105" t="s">
        <v>23</v>
      </c>
      <c r="D3" s="106"/>
      <c r="E3" s="107"/>
      <c r="F3" s="105" t="s">
        <v>0</v>
      </c>
      <c r="G3" s="106"/>
      <c r="H3" s="107"/>
      <c r="I3" s="105" t="s">
        <v>1</v>
      </c>
      <c r="J3" s="106"/>
      <c r="K3" s="107"/>
      <c r="L3" s="105" t="s">
        <v>2</v>
      </c>
      <c r="M3" s="106"/>
      <c r="N3" s="107"/>
      <c r="O3" s="105" t="s">
        <v>3</v>
      </c>
      <c r="P3" s="106"/>
      <c r="Q3" s="107"/>
      <c r="R3" s="105" t="s">
        <v>21</v>
      </c>
      <c r="S3" s="106"/>
      <c r="T3" s="107"/>
      <c r="U3" s="105" t="s">
        <v>24</v>
      </c>
      <c r="V3" s="106"/>
      <c r="W3" s="107"/>
      <c r="X3" s="105"/>
      <c r="Y3" s="107"/>
      <c r="AA3" s="76"/>
    </row>
    <row r="4" spans="1:27" s="1" customFormat="1" ht="57" customHeight="1" x14ac:dyDescent="0.25">
      <c r="A4" s="2"/>
      <c r="B4" s="112"/>
      <c r="C4" s="19" t="s">
        <v>25</v>
      </c>
      <c r="D4" s="3" t="s">
        <v>26</v>
      </c>
      <c r="E4" s="20" t="s">
        <v>27</v>
      </c>
      <c r="F4" s="19" t="s">
        <v>25</v>
      </c>
      <c r="G4" s="3" t="s">
        <v>26</v>
      </c>
      <c r="H4" s="20" t="s">
        <v>27</v>
      </c>
      <c r="I4" s="19" t="s">
        <v>25</v>
      </c>
      <c r="J4" s="3" t="s">
        <v>26</v>
      </c>
      <c r="K4" s="20" t="s">
        <v>27</v>
      </c>
      <c r="L4" s="19" t="s">
        <v>25</v>
      </c>
      <c r="M4" s="3" t="s">
        <v>26</v>
      </c>
      <c r="N4" s="20" t="s">
        <v>27</v>
      </c>
      <c r="O4" s="19" t="s">
        <v>25</v>
      </c>
      <c r="P4" s="3" t="s">
        <v>26</v>
      </c>
      <c r="Q4" s="20" t="s">
        <v>27</v>
      </c>
      <c r="R4" s="19" t="s">
        <v>25</v>
      </c>
      <c r="S4" s="3" t="s">
        <v>26</v>
      </c>
      <c r="T4" s="20" t="s">
        <v>27</v>
      </c>
      <c r="U4" s="19" t="s">
        <v>25</v>
      </c>
      <c r="V4" s="3" t="s">
        <v>26</v>
      </c>
      <c r="W4" s="20" t="s">
        <v>27</v>
      </c>
      <c r="X4" s="21" t="s">
        <v>28</v>
      </c>
      <c r="Y4" s="20" t="s">
        <v>20</v>
      </c>
      <c r="AA4" s="76"/>
    </row>
    <row r="5" spans="1:27" s="1" customFormat="1" ht="23.25" customHeight="1" x14ac:dyDescent="0.25">
      <c r="A5" s="2"/>
      <c r="B5" s="12" t="s">
        <v>4</v>
      </c>
      <c r="C5" s="30">
        <v>0</v>
      </c>
      <c r="D5" s="31">
        <v>0</v>
      </c>
      <c r="E5" s="32">
        <f>C5+D5</f>
        <v>0</v>
      </c>
      <c r="F5" s="30">
        <v>11214</v>
      </c>
      <c r="G5" s="31">
        <v>-120</v>
      </c>
      <c r="H5" s="32">
        <f>F5+G5</f>
        <v>11094</v>
      </c>
      <c r="I5" s="30">
        <v>152</v>
      </c>
      <c r="J5" s="31">
        <v>0</v>
      </c>
      <c r="K5" s="32">
        <f>I5+J5</f>
        <v>152</v>
      </c>
      <c r="L5" s="30">
        <v>2778</v>
      </c>
      <c r="M5" s="31">
        <v>-4083</v>
      </c>
      <c r="N5" s="32">
        <f>L5+M5</f>
        <v>-1305</v>
      </c>
      <c r="O5" s="30">
        <v>2954</v>
      </c>
      <c r="P5" s="31">
        <v>-301</v>
      </c>
      <c r="Q5" s="32">
        <f>O5+P5</f>
        <v>2653</v>
      </c>
      <c r="R5" s="30">
        <v>2980</v>
      </c>
      <c r="S5" s="31">
        <v>-310</v>
      </c>
      <c r="T5" s="32">
        <f>R5+S5</f>
        <v>2670</v>
      </c>
      <c r="U5" s="30">
        <f>C5+F5+I5+L5+O5+R5</f>
        <v>20078</v>
      </c>
      <c r="V5" s="31">
        <f>D5+G5+J5+M5+P5+S5</f>
        <v>-4814</v>
      </c>
      <c r="W5" s="32">
        <f>E5+H5+K5+N5+Q5+T5</f>
        <v>15264</v>
      </c>
      <c r="X5" s="80">
        <v>16071</v>
      </c>
      <c r="Y5" s="81">
        <f>X5/U5</f>
        <v>0.80042832951489196</v>
      </c>
      <c r="AA5" s="76"/>
    </row>
    <row r="6" spans="1:27" s="1" customFormat="1" ht="23.25" customHeight="1" x14ac:dyDescent="0.25">
      <c r="A6" s="5"/>
      <c r="B6" s="12" t="s">
        <v>5</v>
      </c>
      <c r="C6" s="30">
        <v>0</v>
      </c>
      <c r="D6" s="31">
        <v>0</v>
      </c>
      <c r="E6" s="32">
        <f t="shared" ref="E6:E22" si="0">C6+D6</f>
        <v>0</v>
      </c>
      <c r="F6" s="30">
        <v>1978</v>
      </c>
      <c r="G6" s="31">
        <v>-2264</v>
      </c>
      <c r="H6" s="32">
        <f t="shared" ref="H6:H22" si="1">F6+G6</f>
        <v>-286</v>
      </c>
      <c r="I6" s="30">
        <v>0</v>
      </c>
      <c r="J6" s="31">
        <v>0</v>
      </c>
      <c r="K6" s="32">
        <f t="shared" ref="K6:K23" si="2">I6+J6</f>
        <v>0</v>
      </c>
      <c r="L6" s="30">
        <v>3615</v>
      </c>
      <c r="M6" s="31">
        <v>-2355</v>
      </c>
      <c r="N6" s="32">
        <f t="shared" ref="N6:N22" si="3">L6+M6</f>
        <v>1260</v>
      </c>
      <c r="O6" s="30">
        <v>1626</v>
      </c>
      <c r="P6" s="31">
        <v>-6680</v>
      </c>
      <c r="Q6" s="32">
        <f t="shared" ref="Q6:Q22" si="4">O6+P6</f>
        <v>-5054</v>
      </c>
      <c r="R6" s="30">
        <v>3851</v>
      </c>
      <c r="S6" s="31">
        <v>-3871</v>
      </c>
      <c r="T6" s="32">
        <f t="shared" ref="T6:T22" si="5">R6+S6</f>
        <v>-20</v>
      </c>
      <c r="U6" s="30">
        <f t="shared" ref="U6:U21" si="6">C6+F6+I6+L6+O6+R6</f>
        <v>11070</v>
      </c>
      <c r="V6" s="31">
        <f t="shared" ref="V6:V21" si="7">D6+G6+J6+M6+P6+S6</f>
        <v>-15170</v>
      </c>
      <c r="W6" s="32">
        <f t="shared" ref="W6:W21" si="8">E6+H6+K6+N6+Q6+T6</f>
        <v>-4100</v>
      </c>
      <c r="X6" s="80">
        <v>7674</v>
      </c>
      <c r="Y6" s="81">
        <f t="shared" ref="Y6:Y23" si="9">X6/U6</f>
        <v>0.69322493224932247</v>
      </c>
      <c r="AA6" s="76"/>
    </row>
    <row r="7" spans="1:27" s="1" customFormat="1" ht="23.25" customHeight="1" x14ac:dyDescent="0.25">
      <c r="A7" s="2"/>
      <c r="B7" s="12" t="s">
        <v>6</v>
      </c>
      <c r="C7" s="30">
        <v>0</v>
      </c>
      <c r="D7" s="31">
        <v>-146</v>
      </c>
      <c r="E7" s="32">
        <f t="shared" si="0"/>
        <v>-146</v>
      </c>
      <c r="F7" s="30">
        <v>4345</v>
      </c>
      <c r="G7" s="31">
        <v>-3443</v>
      </c>
      <c r="H7" s="32">
        <f t="shared" si="1"/>
        <v>902</v>
      </c>
      <c r="I7" s="30">
        <v>2710</v>
      </c>
      <c r="J7" s="31">
        <v>0</v>
      </c>
      <c r="K7" s="32">
        <f t="shared" si="2"/>
        <v>2710</v>
      </c>
      <c r="L7" s="30">
        <v>6931</v>
      </c>
      <c r="M7" s="31">
        <v>-6743</v>
      </c>
      <c r="N7" s="32">
        <f t="shared" si="3"/>
        <v>188</v>
      </c>
      <c r="O7" s="30">
        <v>24117</v>
      </c>
      <c r="P7" s="31">
        <v>0</v>
      </c>
      <c r="Q7" s="32">
        <f t="shared" si="4"/>
        <v>24117</v>
      </c>
      <c r="R7" s="30">
        <v>2266</v>
      </c>
      <c r="S7" s="31">
        <v>-1301</v>
      </c>
      <c r="T7" s="32">
        <f t="shared" si="5"/>
        <v>965</v>
      </c>
      <c r="U7" s="30">
        <f t="shared" si="6"/>
        <v>40369</v>
      </c>
      <c r="V7" s="31">
        <f t="shared" si="7"/>
        <v>-11633</v>
      </c>
      <c r="W7" s="32">
        <f t="shared" si="8"/>
        <v>28736</v>
      </c>
      <c r="X7" s="80">
        <v>32545</v>
      </c>
      <c r="Y7" s="81">
        <f t="shared" si="9"/>
        <v>0.8061879164705591</v>
      </c>
      <c r="AA7" s="76"/>
    </row>
    <row r="8" spans="1:27" s="1" customFormat="1" ht="23.25" customHeight="1" x14ac:dyDescent="0.25">
      <c r="A8" s="2"/>
      <c r="B8" s="12" t="s">
        <v>7</v>
      </c>
      <c r="C8" s="30">
        <v>0</v>
      </c>
      <c r="D8" s="31">
        <v>0</v>
      </c>
      <c r="E8" s="32">
        <f t="shared" si="0"/>
        <v>0</v>
      </c>
      <c r="F8" s="30">
        <v>12534</v>
      </c>
      <c r="G8" s="31">
        <v>-1129</v>
      </c>
      <c r="H8" s="32">
        <f t="shared" si="1"/>
        <v>11405</v>
      </c>
      <c r="I8" s="30">
        <v>2850</v>
      </c>
      <c r="J8" s="31">
        <v>0</v>
      </c>
      <c r="K8" s="32">
        <f t="shared" si="2"/>
        <v>2850</v>
      </c>
      <c r="L8" s="30">
        <v>3710</v>
      </c>
      <c r="M8" s="31">
        <v>-3323</v>
      </c>
      <c r="N8" s="32">
        <f t="shared" si="3"/>
        <v>387</v>
      </c>
      <c r="O8" s="30">
        <v>19503</v>
      </c>
      <c r="P8" s="31">
        <v>-4623</v>
      </c>
      <c r="Q8" s="32">
        <f t="shared" si="4"/>
        <v>14880</v>
      </c>
      <c r="R8" s="30">
        <v>3192</v>
      </c>
      <c r="S8" s="31">
        <v>-1324</v>
      </c>
      <c r="T8" s="32">
        <f t="shared" si="5"/>
        <v>1868</v>
      </c>
      <c r="U8" s="30">
        <f t="shared" si="6"/>
        <v>41789</v>
      </c>
      <c r="V8" s="31">
        <f t="shared" si="7"/>
        <v>-10399</v>
      </c>
      <c r="W8" s="32">
        <f t="shared" si="8"/>
        <v>31390</v>
      </c>
      <c r="X8" s="80">
        <v>10230</v>
      </c>
      <c r="Y8" s="81">
        <f t="shared" si="9"/>
        <v>0.24480126349039222</v>
      </c>
      <c r="AA8" s="76"/>
    </row>
    <row r="9" spans="1:27" s="1" customFormat="1" ht="23.25" customHeight="1" x14ac:dyDescent="0.25">
      <c r="B9" s="12" t="s">
        <v>8</v>
      </c>
      <c r="C9" s="30">
        <v>506</v>
      </c>
      <c r="D9" s="31">
        <v>0</v>
      </c>
      <c r="E9" s="32">
        <f t="shared" si="0"/>
        <v>506</v>
      </c>
      <c r="F9" s="30">
        <v>5905</v>
      </c>
      <c r="G9" s="31">
        <v>-1142</v>
      </c>
      <c r="H9" s="32">
        <f t="shared" si="1"/>
        <v>4763</v>
      </c>
      <c r="I9" s="30">
        <v>285</v>
      </c>
      <c r="J9" s="31">
        <v>0</v>
      </c>
      <c r="K9" s="32">
        <f t="shared" si="2"/>
        <v>285</v>
      </c>
      <c r="L9" s="30">
        <v>4894</v>
      </c>
      <c r="M9" s="31">
        <v>-1007</v>
      </c>
      <c r="N9" s="32">
        <f t="shared" si="3"/>
        <v>3887</v>
      </c>
      <c r="O9" s="30">
        <v>3141</v>
      </c>
      <c r="P9" s="31">
        <v>-4038</v>
      </c>
      <c r="Q9" s="32">
        <f t="shared" si="4"/>
        <v>-897</v>
      </c>
      <c r="R9" s="30">
        <v>11890</v>
      </c>
      <c r="S9" s="31">
        <v>-2155</v>
      </c>
      <c r="T9" s="32">
        <f t="shared" si="5"/>
        <v>9735</v>
      </c>
      <c r="U9" s="30">
        <f t="shared" si="6"/>
        <v>26621</v>
      </c>
      <c r="V9" s="31">
        <f t="shared" si="7"/>
        <v>-8342</v>
      </c>
      <c r="W9" s="32">
        <f t="shared" si="8"/>
        <v>18279</v>
      </c>
      <c r="X9" s="80">
        <v>13112</v>
      </c>
      <c r="Y9" s="81">
        <f t="shared" si="9"/>
        <v>0.49254348071071713</v>
      </c>
      <c r="AA9" s="76"/>
    </row>
    <row r="10" spans="1:27" s="2" customFormat="1" ht="23.25" customHeight="1" x14ac:dyDescent="0.25">
      <c r="B10" s="13" t="s">
        <v>9</v>
      </c>
      <c r="C10" s="30">
        <v>767</v>
      </c>
      <c r="D10" s="31">
        <v>0</v>
      </c>
      <c r="E10" s="32">
        <f t="shared" si="0"/>
        <v>767</v>
      </c>
      <c r="F10" s="30">
        <v>8592</v>
      </c>
      <c r="G10" s="31">
        <v>-3811</v>
      </c>
      <c r="H10" s="32">
        <f t="shared" si="1"/>
        <v>4781</v>
      </c>
      <c r="I10" s="30">
        <v>193</v>
      </c>
      <c r="J10" s="31">
        <v>0</v>
      </c>
      <c r="K10" s="32">
        <f t="shared" si="2"/>
        <v>193</v>
      </c>
      <c r="L10" s="30">
        <v>10908</v>
      </c>
      <c r="M10" s="31">
        <v>-5711</v>
      </c>
      <c r="N10" s="32">
        <f t="shared" si="3"/>
        <v>5197</v>
      </c>
      <c r="O10" s="30">
        <v>18121</v>
      </c>
      <c r="P10" s="31">
        <v>-29043</v>
      </c>
      <c r="Q10" s="32">
        <f t="shared" si="4"/>
        <v>-10922</v>
      </c>
      <c r="R10" s="30">
        <v>32721</v>
      </c>
      <c r="S10" s="31">
        <v>-4963</v>
      </c>
      <c r="T10" s="32">
        <f t="shared" si="5"/>
        <v>27758</v>
      </c>
      <c r="U10" s="30">
        <f t="shared" si="6"/>
        <v>71302</v>
      </c>
      <c r="V10" s="31">
        <f t="shared" si="7"/>
        <v>-43528</v>
      </c>
      <c r="W10" s="32">
        <f t="shared" si="8"/>
        <v>27774</v>
      </c>
      <c r="X10" s="80">
        <v>15487</v>
      </c>
      <c r="Y10" s="81">
        <f t="shared" si="9"/>
        <v>0.21720288350957898</v>
      </c>
      <c r="AA10" s="77"/>
    </row>
    <row r="11" spans="1:27" s="2" customFormat="1" ht="23.25" customHeight="1" x14ac:dyDescent="0.25">
      <c r="B11" s="13" t="s">
        <v>10</v>
      </c>
      <c r="C11" s="30">
        <v>640</v>
      </c>
      <c r="D11" s="31">
        <v>-87</v>
      </c>
      <c r="E11" s="32">
        <f t="shared" si="0"/>
        <v>553</v>
      </c>
      <c r="F11" s="30">
        <v>5159</v>
      </c>
      <c r="G11" s="31">
        <v>-5063</v>
      </c>
      <c r="H11" s="32">
        <f t="shared" si="1"/>
        <v>96</v>
      </c>
      <c r="I11" s="30">
        <v>0</v>
      </c>
      <c r="J11" s="31">
        <v>0</v>
      </c>
      <c r="K11" s="32">
        <f t="shared" si="2"/>
        <v>0</v>
      </c>
      <c r="L11" s="30">
        <v>2377</v>
      </c>
      <c r="M11" s="31">
        <v>-1752</v>
      </c>
      <c r="N11" s="32">
        <f t="shared" si="3"/>
        <v>625</v>
      </c>
      <c r="O11" s="30">
        <v>5799</v>
      </c>
      <c r="P11" s="31">
        <v>-320</v>
      </c>
      <c r="Q11" s="32">
        <f t="shared" si="4"/>
        <v>5479</v>
      </c>
      <c r="R11" s="30">
        <v>2527</v>
      </c>
      <c r="S11" s="31">
        <v>-1066</v>
      </c>
      <c r="T11" s="32">
        <f t="shared" si="5"/>
        <v>1461</v>
      </c>
      <c r="U11" s="30">
        <f t="shared" si="6"/>
        <v>16502</v>
      </c>
      <c r="V11" s="31">
        <f t="shared" si="7"/>
        <v>-8288</v>
      </c>
      <c r="W11" s="32">
        <f t="shared" si="8"/>
        <v>8214</v>
      </c>
      <c r="X11" s="80">
        <v>11072</v>
      </c>
      <c r="Y11" s="81">
        <f t="shared" si="9"/>
        <v>0.67094897588171132</v>
      </c>
      <c r="AA11" s="77"/>
    </row>
    <row r="12" spans="1:27" s="2" customFormat="1" ht="23.25" customHeight="1" x14ac:dyDescent="0.25">
      <c r="B12" s="13" t="s">
        <v>11</v>
      </c>
      <c r="C12" s="30">
        <v>6078</v>
      </c>
      <c r="D12" s="31">
        <v>-21</v>
      </c>
      <c r="E12" s="32">
        <f t="shared" si="0"/>
        <v>6057</v>
      </c>
      <c r="F12" s="30">
        <v>7229</v>
      </c>
      <c r="G12" s="31">
        <v>-903</v>
      </c>
      <c r="H12" s="32">
        <f t="shared" si="1"/>
        <v>6326</v>
      </c>
      <c r="I12" s="30">
        <v>0</v>
      </c>
      <c r="J12" s="31">
        <v>-4385</v>
      </c>
      <c r="K12" s="32">
        <f t="shared" si="2"/>
        <v>-4385</v>
      </c>
      <c r="L12" s="30">
        <v>2496</v>
      </c>
      <c r="M12" s="31">
        <v>-1554</v>
      </c>
      <c r="N12" s="32">
        <f t="shared" si="3"/>
        <v>942</v>
      </c>
      <c r="O12" s="30">
        <v>2158</v>
      </c>
      <c r="P12" s="31">
        <v>-5488</v>
      </c>
      <c r="Q12" s="32">
        <f t="shared" si="4"/>
        <v>-3330</v>
      </c>
      <c r="R12" s="30">
        <v>7249</v>
      </c>
      <c r="S12" s="31">
        <v>-622</v>
      </c>
      <c r="T12" s="32">
        <f t="shared" si="5"/>
        <v>6627</v>
      </c>
      <c r="U12" s="30">
        <f t="shared" si="6"/>
        <v>25210</v>
      </c>
      <c r="V12" s="31">
        <f t="shared" si="7"/>
        <v>-12973</v>
      </c>
      <c r="W12" s="32">
        <f t="shared" si="8"/>
        <v>12237</v>
      </c>
      <c r="X12" s="80">
        <v>19758</v>
      </c>
      <c r="Y12" s="81">
        <f t="shared" si="9"/>
        <v>0.78373661245537485</v>
      </c>
      <c r="AA12" s="77"/>
    </row>
    <row r="13" spans="1:27" s="2" customFormat="1" ht="23.25" customHeight="1" x14ac:dyDescent="0.25">
      <c r="B13" s="13" t="s">
        <v>12</v>
      </c>
      <c r="C13" s="61">
        <v>1606</v>
      </c>
      <c r="D13" s="62">
        <v>0</v>
      </c>
      <c r="E13" s="63">
        <f t="shared" si="0"/>
        <v>1606</v>
      </c>
      <c r="F13" s="61">
        <v>45212</v>
      </c>
      <c r="G13" s="62">
        <v>-21034</v>
      </c>
      <c r="H13" s="63">
        <f t="shared" si="1"/>
        <v>24178</v>
      </c>
      <c r="I13" s="61">
        <v>0</v>
      </c>
      <c r="J13" s="62">
        <v>0</v>
      </c>
      <c r="K13" s="63">
        <f t="shared" si="2"/>
        <v>0</v>
      </c>
      <c r="L13" s="61">
        <v>2129</v>
      </c>
      <c r="M13" s="62">
        <v>-2017</v>
      </c>
      <c r="N13" s="63">
        <f t="shared" si="3"/>
        <v>112</v>
      </c>
      <c r="O13" s="61">
        <v>10259</v>
      </c>
      <c r="P13" s="62">
        <v>-5486</v>
      </c>
      <c r="Q13" s="63">
        <f t="shared" si="4"/>
        <v>4773</v>
      </c>
      <c r="R13" s="61">
        <v>6159</v>
      </c>
      <c r="S13" s="62">
        <v>-8414</v>
      </c>
      <c r="T13" s="63">
        <f t="shared" si="5"/>
        <v>-2255</v>
      </c>
      <c r="U13" s="61">
        <f t="shared" si="6"/>
        <v>65365</v>
      </c>
      <c r="V13" s="62">
        <f t="shared" si="7"/>
        <v>-36951</v>
      </c>
      <c r="W13" s="63">
        <f t="shared" si="8"/>
        <v>28414</v>
      </c>
      <c r="X13" s="80">
        <v>62283</v>
      </c>
      <c r="Y13" s="81">
        <f t="shared" si="9"/>
        <v>0.9528493842270328</v>
      </c>
      <c r="Z13" s="77"/>
      <c r="AA13" s="77"/>
    </row>
    <row r="14" spans="1:27" s="2" customFormat="1" ht="23.25" customHeight="1" x14ac:dyDescent="0.25">
      <c r="A14" s="136"/>
      <c r="B14" s="13" t="s">
        <v>13</v>
      </c>
      <c r="C14" s="30">
        <v>3731</v>
      </c>
      <c r="D14" s="31">
        <v>0</v>
      </c>
      <c r="E14" s="32">
        <f>C14+D14</f>
        <v>3731</v>
      </c>
      <c r="F14" s="30">
        <v>871</v>
      </c>
      <c r="G14" s="31">
        <v>-1059</v>
      </c>
      <c r="H14" s="32">
        <f t="shared" si="1"/>
        <v>-188</v>
      </c>
      <c r="I14" s="30">
        <v>0</v>
      </c>
      <c r="J14" s="31">
        <v>0</v>
      </c>
      <c r="K14" s="32">
        <f t="shared" si="2"/>
        <v>0</v>
      </c>
      <c r="L14" s="30">
        <v>3949</v>
      </c>
      <c r="M14" s="31">
        <v>-2499</v>
      </c>
      <c r="N14" s="32">
        <f t="shared" si="3"/>
        <v>1450</v>
      </c>
      <c r="O14" s="30">
        <v>3239</v>
      </c>
      <c r="P14" s="31">
        <v>-13901</v>
      </c>
      <c r="Q14" s="32">
        <f t="shared" si="4"/>
        <v>-10662</v>
      </c>
      <c r="R14" s="30">
        <v>6779</v>
      </c>
      <c r="S14" s="31">
        <v>-1941</v>
      </c>
      <c r="T14" s="32">
        <f t="shared" si="5"/>
        <v>4838</v>
      </c>
      <c r="U14" s="30">
        <f t="shared" si="6"/>
        <v>18569</v>
      </c>
      <c r="V14" s="31">
        <f t="shared" si="7"/>
        <v>-19400</v>
      </c>
      <c r="W14" s="32">
        <f t="shared" si="8"/>
        <v>-831</v>
      </c>
      <c r="X14" s="137">
        <v>11517</v>
      </c>
      <c r="Y14" s="138">
        <f>X14/U14</f>
        <v>0.62022726048790999</v>
      </c>
      <c r="Z14" s="77"/>
      <c r="AA14" s="77"/>
    </row>
    <row r="15" spans="1:27" s="2" customFormat="1" ht="23.25" customHeight="1" x14ac:dyDescent="0.25">
      <c r="B15" s="13" t="s">
        <v>14</v>
      </c>
      <c r="C15" s="30">
        <v>422</v>
      </c>
      <c r="D15" s="31">
        <v>-84</v>
      </c>
      <c r="E15" s="32">
        <f t="shared" si="0"/>
        <v>338</v>
      </c>
      <c r="F15" s="30">
        <v>1419</v>
      </c>
      <c r="G15" s="31">
        <v>-1690</v>
      </c>
      <c r="H15" s="32">
        <f t="shared" si="1"/>
        <v>-271</v>
      </c>
      <c r="I15" s="30">
        <v>0</v>
      </c>
      <c r="J15" s="31">
        <v>0</v>
      </c>
      <c r="K15" s="32">
        <f t="shared" si="2"/>
        <v>0</v>
      </c>
      <c r="L15" s="30">
        <v>805</v>
      </c>
      <c r="M15" s="31">
        <v>-14563</v>
      </c>
      <c r="N15" s="32">
        <f t="shared" si="3"/>
        <v>-13758</v>
      </c>
      <c r="O15" s="30">
        <v>15122</v>
      </c>
      <c r="P15" s="31">
        <v>-15761</v>
      </c>
      <c r="Q15" s="32">
        <f t="shared" si="4"/>
        <v>-639</v>
      </c>
      <c r="R15" s="30">
        <v>13621</v>
      </c>
      <c r="S15" s="31">
        <v>-7436</v>
      </c>
      <c r="T15" s="32">
        <f t="shared" si="5"/>
        <v>6185</v>
      </c>
      <c r="U15" s="30">
        <f t="shared" si="6"/>
        <v>31389</v>
      </c>
      <c r="V15" s="31">
        <f t="shared" si="7"/>
        <v>-39534</v>
      </c>
      <c r="W15" s="32">
        <f t="shared" si="8"/>
        <v>-8145</v>
      </c>
      <c r="X15" s="137">
        <v>28974</v>
      </c>
      <c r="Y15" s="138">
        <f t="shared" si="9"/>
        <v>0.9230622192487814</v>
      </c>
      <c r="Z15" s="77"/>
      <c r="AA15" s="77"/>
    </row>
    <row r="16" spans="1:27" s="2" customFormat="1" ht="23.25" customHeight="1" x14ac:dyDescent="0.25">
      <c r="B16" s="13" t="s">
        <v>15</v>
      </c>
      <c r="C16" s="30">
        <v>938</v>
      </c>
      <c r="D16" s="31">
        <v>-73</v>
      </c>
      <c r="E16" s="32">
        <f t="shared" si="0"/>
        <v>865</v>
      </c>
      <c r="F16" s="30">
        <v>2669</v>
      </c>
      <c r="G16" s="31">
        <v>-2922.99</v>
      </c>
      <c r="H16" s="32">
        <f>F16+G16</f>
        <v>-253.98999999999978</v>
      </c>
      <c r="I16" s="30">
        <v>0</v>
      </c>
      <c r="J16" s="31">
        <v>0</v>
      </c>
      <c r="K16" s="32">
        <f t="shared" si="2"/>
        <v>0</v>
      </c>
      <c r="L16" s="30">
        <v>3175</v>
      </c>
      <c r="M16" s="31">
        <v>-1990</v>
      </c>
      <c r="N16" s="32">
        <f t="shared" si="3"/>
        <v>1185</v>
      </c>
      <c r="O16" s="30">
        <v>4529</v>
      </c>
      <c r="P16" s="31">
        <v>-3028.8</v>
      </c>
      <c r="Q16" s="32">
        <f t="shared" si="4"/>
        <v>1500.1999999999998</v>
      </c>
      <c r="R16" s="30">
        <v>2279</v>
      </c>
      <c r="S16" s="31">
        <v>-10782</v>
      </c>
      <c r="T16" s="32">
        <f t="shared" si="5"/>
        <v>-8503</v>
      </c>
      <c r="U16" s="30">
        <f t="shared" si="6"/>
        <v>13590</v>
      </c>
      <c r="V16" s="31">
        <f t="shared" si="7"/>
        <v>-18796.79</v>
      </c>
      <c r="W16" s="32">
        <f t="shared" si="8"/>
        <v>-5206.79</v>
      </c>
      <c r="X16" s="137">
        <v>9758</v>
      </c>
      <c r="Y16" s="138">
        <f t="shared" si="9"/>
        <v>0.71802796173657102</v>
      </c>
      <c r="Z16" s="77"/>
      <c r="AA16" s="77"/>
    </row>
    <row r="17" spans="1:29" s="6" customFormat="1" ht="23.25" customHeight="1" x14ac:dyDescent="0.25">
      <c r="B17" s="13" t="s">
        <v>16</v>
      </c>
      <c r="C17" s="30">
        <v>1803</v>
      </c>
      <c r="D17" s="31">
        <v>-639</v>
      </c>
      <c r="E17" s="32">
        <f t="shared" si="0"/>
        <v>1164</v>
      </c>
      <c r="F17" s="30">
        <v>2639</v>
      </c>
      <c r="G17" s="31">
        <v>-7675.36</v>
      </c>
      <c r="H17" s="32">
        <f t="shared" si="1"/>
        <v>-5036.3599999999997</v>
      </c>
      <c r="I17" s="30">
        <v>730</v>
      </c>
      <c r="J17" s="31">
        <v>0</v>
      </c>
      <c r="K17" s="32">
        <f t="shared" si="2"/>
        <v>730</v>
      </c>
      <c r="L17" s="30">
        <v>4805</v>
      </c>
      <c r="M17" s="31">
        <v>-6427</v>
      </c>
      <c r="N17" s="32">
        <f t="shared" si="3"/>
        <v>-1622</v>
      </c>
      <c r="O17" s="30">
        <v>2987</v>
      </c>
      <c r="P17" s="31">
        <v>-1974</v>
      </c>
      <c r="Q17" s="32">
        <f t="shared" si="4"/>
        <v>1013</v>
      </c>
      <c r="R17" s="30">
        <v>2751</v>
      </c>
      <c r="S17" s="31">
        <v>-1164.53</v>
      </c>
      <c r="T17" s="32">
        <f t="shared" si="5"/>
        <v>1586.47</v>
      </c>
      <c r="U17" s="30">
        <f t="shared" si="6"/>
        <v>15715</v>
      </c>
      <c r="V17" s="31">
        <f t="shared" si="7"/>
        <v>-17879.89</v>
      </c>
      <c r="W17" s="32">
        <f t="shared" si="8"/>
        <v>-2164.8899999999994</v>
      </c>
      <c r="X17" s="137">
        <v>14615</v>
      </c>
      <c r="Y17" s="138">
        <f t="shared" si="9"/>
        <v>0.93000318167356033</v>
      </c>
      <c r="Z17" s="77"/>
      <c r="AA17" s="77"/>
      <c r="AB17" s="2"/>
      <c r="AC17" s="2"/>
    </row>
    <row r="18" spans="1:29" s="6" customFormat="1" ht="23.25" customHeight="1" x14ac:dyDescent="0.25">
      <c r="B18" s="13" t="s">
        <v>17</v>
      </c>
      <c r="C18" s="30">
        <v>134</v>
      </c>
      <c r="D18" s="31">
        <v>0</v>
      </c>
      <c r="E18" s="32">
        <f t="shared" si="0"/>
        <v>134</v>
      </c>
      <c r="F18" s="30">
        <v>2251</v>
      </c>
      <c r="G18" s="31">
        <v>-12502</v>
      </c>
      <c r="H18" s="32">
        <f t="shared" si="1"/>
        <v>-10251</v>
      </c>
      <c r="I18" s="30">
        <v>68</v>
      </c>
      <c r="J18" s="31">
        <v>0</v>
      </c>
      <c r="K18" s="32">
        <f t="shared" si="2"/>
        <v>68</v>
      </c>
      <c r="L18" s="30">
        <v>5164.3</v>
      </c>
      <c r="M18" s="31">
        <v>-9711.2999999999993</v>
      </c>
      <c r="N18" s="32">
        <f t="shared" si="3"/>
        <v>-4546.9999999999991</v>
      </c>
      <c r="O18" s="30">
        <v>9062</v>
      </c>
      <c r="P18" s="31">
        <v>-9347</v>
      </c>
      <c r="Q18" s="32">
        <f t="shared" si="4"/>
        <v>-285</v>
      </c>
      <c r="R18" s="30">
        <v>7980</v>
      </c>
      <c r="S18" s="31">
        <v>-7185</v>
      </c>
      <c r="T18" s="32">
        <f t="shared" si="5"/>
        <v>795</v>
      </c>
      <c r="U18" s="30">
        <f>C18+F18+I18+L18+O18+R18</f>
        <v>24659.3</v>
      </c>
      <c r="V18" s="31">
        <f t="shared" si="7"/>
        <v>-38745.300000000003</v>
      </c>
      <c r="W18" s="32">
        <f t="shared" si="8"/>
        <v>-14086</v>
      </c>
      <c r="X18" s="137">
        <v>21322.3</v>
      </c>
      <c r="Y18" s="138">
        <f t="shared" si="9"/>
        <v>0.86467580182730253</v>
      </c>
      <c r="Z18" s="77"/>
      <c r="AA18" s="77"/>
      <c r="AB18" s="2"/>
      <c r="AC18" s="2"/>
    </row>
    <row r="19" spans="1:29" s="1" customFormat="1" ht="23.25" customHeight="1" x14ac:dyDescent="0.25">
      <c r="B19" s="13" t="s">
        <v>18</v>
      </c>
      <c r="C19" s="30">
        <v>0</v>
      </c>
      <c r="D19" s="31">
        <v>-957</v>
      </c>
      <c r="E19" s="32">
        <f t="shared" si="0"/>
        <v>-957</v>
      </c>
      <c r="F19" s="30">
        <v>3799.5</v>
      </c>
      <c r="G19" s="31">
        <v>-1383.9</v>
      </c>
      <c r="H19" s="32">
        <f t="shared" si="1"/>
        <v>2415.6</v>
      </c>
      <c r="I19" s="30">
        <v>1669</v>
      </c>
      <c r="J19" s="31">
        <v>0</v>
      </c>
      <c r="K19" s="32">
        <f t="shared" si="2"/>
        <v>1669</v>
      </c>
      <c r="L19" s="30">
        <v>2024</v>
      </c>
      <c r="M19" s="31">
        <v>-1831</v>
      </c>
      <c r="N19" s="32">
        <f t="shared" si="3"/>
        <v>193</v>
      </c>
      <c r="O19" s="30">
        <v>35962</v>
      </c>
      <c r="P19" s="31">
        <v>-8745.14</v>
      </c>
      <c r="Q19" s="32">
        <f t="shared" si="4"/>
        <v>27216.86</v>
      </c>
      <c r="R19" s="30">
        <v>4932</v>
      </c>
      <c r="S19" s="31">
        <v>-978</v>
      </c>
      <c r="T19" s="32">
        <f t="shared" si="5"/>
        <v>3954</v>
      </c>
      <c r="U19" s="30">
        <f t="shared" si="6"/>
        <v>48386.5</v>
      </c>
      <c r="V19" s="31">
        <f t="shared" si="7"/>
        <v>-13895.039999999999</v>
      </c>
      <c r="W19" s="32">
        <f t="shared" si="8"/>
        <v>34491.46</v>
      </c>
      <c r="X19" s="137">
        <v>42744.5</v>
      </c>
      <c r="Y19" s="138">
        <f t="shared" si="9"/>
        <v>0.88339722856581893</v>
      </c>
      <c r="Z19" s="77"/>
      <c r="AA19" s="77"/>
      <c r="AB19" s="2"/>
      <c r="AC19" s="2"/>
    </row>
    <row r="20" spans="1:29" s="1" customFormat="1" ht="23.25" customHeight="1" x14ac:dyDescent="0.25">
      <c r="B20" s="16" t="s">
        <v>22</v>
      </c>
      <c r="C20" s="30">
        <v>371</v>
      </c>
      <c r="D20" s="31">
        <v>-761</v>
      </c>
      <c r="E20" s="32">
        <f t="shared" si="0"/>
        <v>-390</v>
      </c>
      <c r="F20" s="30">
        <v>4577.8999999999996</v>
      </c>
      <c r="G20" s="31">
        <v>-3236.4646999999995</v>
      </c>
      <c r="H20" s="32">
        <f t="shared" si="1"/>
        <v>1341.4353000000001</v>
      </c>
      <c r="I20" s="30">
        <v>4949</v>
      </c>
      <c r="J20" s="31">
        <v>0</v>
      </c>
      <c r="K20" s="32">
        <f t="shared" si="2"/>
        <v>4949</v>
      </c>
      <c r="L20" s="30">
        <v>6940.4147000000003</v>
      </c>
      <c r="M20" s="31">
        <v>-963</v>
      </c>
      <c r="N20" s="32">
        <f t="shared" si="3"/>
        <v>5977.4147000000003</v>
      </c>
      <c r="O20" s="30">
        <v>43917.445</v>
      </c>
      <c r="P20" s="31">
        <v>-9446.75</v>
      </c>
      <c r="Q20" s="32">
        <f t="shared" si="4"/>
        <v>34470.695</v>
      </c>
      <c r="R20" s="30">
        <v>27821.25</v>
      </c>
      <c r="S20" s="31">
        <v>-1208.1949999999999</v>
      </c>
      <c r="T20" s="32">
        <f t="shared" si="5"/>
        <v>26613.055</v>
      </c>
      <c r="U20" s="30">
        <f t="shared" si="6"/>
        <v>88577.009699999995</v>
      </c>
      <c r="V20" s="31">
        <f t="shared" si="7"/>
        <v>-15615.4097</v>
      </c>
      <c r="W20" s="32">
        <f t="shared" si="8"/>
        <v>72961.600000000006</v>
      </c>
      <c r="X20" s="137">
        <v>81195.009699999995</v>
      </c>
      <c r="Y20" s="138">
        <f t="shared" si="9"/>
        <v>0.91666009018590744</v>
      </c>
      <c r="Z20" s="77"/>
      <c r="AA20" s="77"/>
      <c r="AB20" s="2"/>
      <c r="AC20" s="2"/>
    </row>
    <row r="21" spans="1:29" s="7" customFormat="1" ht="23.25" customHeight="1" x14ac:dyDescent="0.25">
      <c r="B21" s="16" t="s">
        <v>43</v>
      </c>
      <c r="C21" s="30">
        <v>1710</v>
      </c>
      <c r="D21" s="31">
        <v>-167.22499999999999</v>
      </c>
      <c r="E21" s="32">
        <f t="shared" si="0"/>
        <v>1542.7750000000001</v>
      </c>
      <c r="F21" s="30">
        <v>2563.6999999999998</v>
      </c>
      <c r="G21" s="31">
        <v>-3257.3500000000004</v>
      </c>
      <c r="H21" s="32">
        <f t="shared" si="1"/>
        <v>-693.65000000000055</v>
      </c>
      <c r="I21" s="30">
        <v>1090</v>
      </c>
      <c r="J21" s="31">
        <v>-4179.3999999999996</v>
      </c>
      <c r="K21" s="32">
        <f t="shared" si="2"/>
        <v>-3089.3999999999996</v>
      </c>
      <c r="L21" s="30">
        <v>3371</v>
      </c>
      <c r="M21" s="31">
        <v>-5330.32</v>
      </c>
      <c r="N21" s="32">
        <f t="shared" si="3"/>
        <v>-1959.3199999999997</v>
      </c>
      <c r="O21" s="30">
        <v>5213.0145000000002</v>
      </c>
      <c r="P21" s="31">
        <v>-4482.2250000000004</v>
      </c>
      <c r="Q21" s="32">
        <f t="shared" si="4"/>
        <v>730.78949999999986</v>
      </c>
      <c r="R21" s="30">
        <v>4458.72</v>
      </c>
      <c r="S21" s="31">
        <v>-1356.85</v>
      </c>
      <c r="T21" s="32">
        <f t="shared" si="5"/>
        <v>3101.8700000000003</v>
      </c>
      <c r="U21" s="30">
        <f t="shared" si="6"/>
        <v>18406.434500000003</v>
      </c>
      <c r="V21" s="31">
        <f t="shared" si="7"/>
        <v>-18773.37</v>
      </c>
      <c r="W21" s="32">
        <f t="shared" si="8"/>
        <v>-366.93549999999914</v>
      </c>
      <c r="X21" s="137">
        <v>15144.6</v>
      </c>
      <c r="Y21" s="138">
        <f t="shared" si="9"/>
        <v>0.82278835697375274</v>
      </c>
      <c r="Z21" s="77"/>
      <c r="AA21" s="77"/>
      <c r="AB21" s="2"/>
      <c r="AC21" s="2"/>
    </row>
    <row r="22" spans="1:29" s="7" customFormat="1" ht="23.25" customHeight="1" x14ac:dyDescent="0.25">
      <c r="B22" s="16" t="s">
        <v>44</v>
      </c>
      <c r="C22" s="30">
        <v>2943</v>
      </c>
      <c r="D22" s="31">
        <v>0</v>
      </c>
      <c r="E22" s="32">
        <f t="shared" si="0"/>
        <v>2943</v>
      </c>
      <c r="F22" s="30">
        <v>1511.4</v>
      </c>
      <c r="G22" s="31">
        <v>-2315.6</v>
      </c>
      <c r="H22" s="32">
        <f t="shared" si="1"/>
        <v>-804.19999999999982</v>
      </c>
      <c r="I22" s="30">
        <v>0</v>
      </c>
      <c r="J22" s="31">
        <v>0</v>
      </c>
      <c r="K22" s="32">
        <f t="shared" si="2"/>
        <v>0</v>
      </c>
      <c r="L22" s="30">
        <v>3451.5</v>
      </c>
      <c r="M22" s="31">
        <v>-30</v>
      </c>
      <c r="N22" s="32">
        <f t="shared" si="3"/>
        <v>3421.5</v>
      </c>
      <c r="O22" s="30">
        <v>5460.5</v>
      </c>
      <c r="P22" s="31">
        <v>-1018</v>
      </c>
      <c r="Q22" s="32">
        <f t="shared" si="4"/>
        <v>4442.5</v>
      </c>
      <c r="R22" s="30">
        <v>7666.6</v>
      </c>
      <c r="S22" s="31">
        <v>-980</v>
      </c>
      <c r="T22" s="32">
        <f t="shared" si="5"/>
        <v>6686.6</v>
      </c>
      <c r="U22" s="30">
        <f t="shared" ref="U22:W23" si="10">C22+F22+I22+L22+O22+R22</f>
        <v>21033</v>
      </c>
      <c r="V22" s="31">
        <f t="shared" si="10"/>
        <v>-4343.6000000000004</v>
      </c>
      <c r="W22" s="32">
        <f t="shared" si="10"/>
        <v>16689.400000000001</v>
      </c>
      <c r="X22" s="137">
        <v>9331</v>
      </c>
      <c r="Y22" s="138">
        <f t="shared" si="9"/>
        <v>0.44363619074787242</v>
      </c>
      <c r="Z22" s="77"/>
      <c r="AA22" s="77"/>
      <c r="AB22" s="2"/>
      <c r="AC22" s="2"/>
    </row>
    <row r="23" spans="1:29" s="7" customFormat="1" ht="23.25" customHeight="1" thickBot="1" x14ac:dyDescent="0.3">
      <c r="B23" s="16" t="s">
        <v>74</v>
      </c>
      <c r="C23" s="30">
        <v>331</v>
      </c>
      <c r="D23" s="31">
        <v>-10771</v>
      </c>
      <c r="E23" s="32">
        <f>C23+D23</f>
        <v>-10440</v>
      </c>
      <c r="F23" s="30">
        <v>4475.5</v>
      </c>
      <c r="G23" s="31">
        <v>-2929.95</v>
      </c>
      <c r="H23" s="32">
        <f>F23+G23</f>
        <v>1545.5500000000002</v>
      </c>
      <c r="I23" s="30">
        <v>0</v>
      </c>
      <c r="J23" s="31">
        <v>-355</v>
      </c>
      <c r="K23" s="32">
        <f t="shared" si="2"/>
        <v>-355</v>
      </c>
      <c r="L23" s="30">
        <v>2067</v>
      </c>
      <c r="M23" s="31">
        <v>-880</v>
      </c>
      <c r="N23" s="32">
        <f>L23+M23</f>
        <v>1187</v>
      </c>
      <c r="O23" s="30">
        <v>9654</v>
      </c>
      <c r="P23" s="31">
        <v>-623</v>
      </c>
      <c r="Q23" s="32">
        <f>O23+P23</f>
        <v>9031</v>
      </c>
      <c r="R23" s="30">
        <v>4325.5999999999995</v>
      </c>
      <c r="S23" s="31">
        <v>-10133.9</v>
      </c>
      <c r="T23" s="32">
        <f>R23+S23</f>
        <v>-5808.3</v>
      </c>
      <c r="U23" s="30">
        <f t="shared" si="10"/>
        <v>20853.099999999999</v>
      </c>
      <c r="V23" s="31">
        <f>D23+G23+J23+M23+P23+S23</f>
        <v>-25692.85</v>
      </c>
      <c r="W23" s="32">
        <f t="shared" si="10"/>
        <v>-4839.7500000000009</v>
      </c>
      <c r="X23" s="137">
        <v>12849.1</v>
      </c>
      <c r="Y23" s="138">
        <f t="shared" si="9"/>
        <v>0.61617217583956352</v>
      </c>
      <c r="AA23" s="76"/>
    </row>
    <row r="24" spans="1:29" s="8" customFormat="1" ht="13.8" thickBot="1" x14ac:dyDescent="0.3">
      <c r="B24" s="17" t="s">
        <v>19</v>
      </c>
      <c r="C24" s="33">
        <f>SUM(C5:C23)</f>
        <v>21980</v>
      </c>
      <c r="D24" s="33">
        <f t="shared" ref="D24:U24" si="11">SUM(D5:D23)</f>
        <v>-13706.225</v>
      </c>
      <c r="E24" s="33">
        <f t="shared" si="11"/>
        <v>8273.7750000000015</v>
      </c>
      <c r="F24" s="33">
        <f t="shared" si="11"/>
        <v>128944.99999999999</v>
      </c>
      <c r="G24" s="33">
        <f t="shared" si="11"/>
        <v>-77881.614700000006</v>
      </c>
      <c r="H24" s="33">
        <f t="shared" si="11"/>
        <v>51063.385300000002</v>
      </c>
      <c r="I24" s="33">
        <f t="shared" si="11"/>
        <v>14696</v>
      </c>
      <c r="J24" s="33">
        <f t="shared" si="11"/>
        <v>-8919.4</v>
      </c>
      <c r="K24" s="33">
        <f t="shared" si="11"/>
        <v>5776.6</v>
      </c>
      <c r="L24" s="33">
        <f t="shared" si="11"/>
        <v>75590.214699999997</v>
      </c>
      <c r="M24" s="33">
        <f t="shared" si="11"/>
        <v>-72769.62</v>
      </c>
      <c r="N24" s="33">
        <f t="shared" si="11"/>
        <v>2820.5947000000015</v>
      </c>
      <c r="O24" s="33">
        <f t="shared" si="11"/>
        <v>222823.9595</v>
      </c>
      <c r="P24" s="33">
        <f t="shared" si="11"/>
        <v>-124305.91500000001</v>
      </c>
      <c r="Q24" s="33">
        <f t="shared" si="11"/>
        <v>98518.044500000004</v>
      </c>
      <c r="R24" s="33">
        <f t="shared" si="11"/>
        <v>155449.17000000001</v>
      </c>
      <c r="S24" s="33">
        <f t="shared" si="11"/>
        <v>-67191.474999999991</v>
      </c>
      <c r="T24" s="33">
        <f t="shared" si="11"/>
        <v>88257.694999999992</v>
      </c>
      <c r="U24" s="33">
        <f t="shared" si="11"/>
        <v>619484.34419999993</v>
      </c>
      <c r="V24" s="33">
        <f>SUM(V5:V23)</f>
        <v>-364774.24969999993</v>
      </c>
      <c r="W24" s="33">
        <f>SUM(W5:W23)</f>
        <v>254710.09450000001</v>
      </c>
      <c r="X24" s="33">
        <f>SUM(X5:X23)</f>
        <v>435682.50969999994</v>
      </c>
      <c r="Y24" s="82">
        <f>X24/U24</f>
        <v>0.70329866086065329</v>
      </c>
      <c r="AA24" s="10"/>
    </row>
    <row r="25" spans="1:29" s="8" customFormat="1" x14ac:dyDescent="0.25">
      <c r="B25" s="7"/>
      <c r="C25" s="7"/>
      <c r="D25" s="7"/>
      <c r="E25" s="7"/>
      <c r="F25" s="7"/>
      <c r="G25" s="7"/>
      <c r="H25" s="9"/>
      <c r="I25" s="9"/>
      <c r="J25" s="10"/>
      <c r="K25" s="10"/>
      <c r="AA25" s="10"/>
    </row>
    <row r="26" spans="1:29" x14ac:dyDescent="0.25">
      <c r="B26" s="7"/>
      <c r="C26" s="7"/>
      <c r="D26" s="7"/>
      <c r="E26" s="7"/>
      <c r="F26" s="7"/>
      <c r="G26" s="7"/>
      <c r="H26" s="9"/>
      <c r="I26" s="9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9" s="1" customFormat="1" ht="24.75" customHeight="1" thickBot="1" x14ac:dyDescent="0.3">
      <c r="B27"/>
      <c r="C27"/>
      <c r="D27"/>
      <c r="E27"/>
      <c r="F27"/>
      <c r="G27"/>
      <c r="H27"/>
      <c r="I27"/>
      <c r="J27" s="11"/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AA27" s="76"/>
    </row>
    <row r="28" spans="1:29" s="1" customFormat="1" ht="50.25" customHeight="1" thickBot="1" x14ac:dyDescent="0.3">
      <c r="B28" s="108" t="s">
        <v>72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25"/>
      <c r="Y28" s="26"/>
      <c r="AA28" s="76"/>
    </row>
    <row r="29" spans="1:29" s="1" customFormat="1" ht="57" customHeight="1" x14ac:dyDescent="0.25">
      <c r="A29" s="2"/>
      <c r="B29" s="111"/>
      <c r="C29" s="105" t="s">
        <v>23</v>
      </c>
      <c r="D29" s="106"/>
      <c r="E29" s="107"/>
      <c r="F29" s="105" t="s">
        <v>0</v>
      </c>
      <c r="G29" s="106"/>
      <c r="H29" s="107"/>
      <c r="I29" s="105" t="s">
        <v>1</v>
      </c>
      <c r="J29" s="106"/>
      <c r="K29" s="107"/>
      <c r="L29" s="105" t="s">
        <v>2</v>
      </c>
      <c r="M29" s="106"/>
      <c r="N29" s="107"/>
      <c r="O29" s="105" t="s">
        <v>3</v>
      </c>
      <c r="P29" s="106"/>
      <c r="Q29" s="107"/>
      <c r="R29" s="105" t="s">
        <v>21</v>
      </c>
      <c r="S29" s="106"/>
      <c r="T29" s="107"/>
      <c r="U29" s="105" t="s">
        <v>24</v>
      </c>
      <c r="V29" s="106"/>
      <c r="W29" s="107"/>
      <c r="X29" s="117"/>
      <c r="Y29" s="118"/>
      <c r="AA29" s="76"/>
    </row>
    <row r="30" spans="1:29" s="1" customFormat="1" ht="23.25" customHeight="1" x14ac:dyDescent="0.25">
      <c r="A30" s="2"/>
      <c r="B30" s="112"/>
      <c r="C30" s="19" t="s">
        <v>25</v>
      </c>
      <c r="D30" s="3" t="s">
        <v>26</v>
      </c>
      <c r="E30" s="20" t="s">
        <v>27</v>
      </c>
      <c r="F30" s="19" t="s">
        <v>25</v>
      </c>
      <c r="G30" s="3" t="s">
        <v>26</v>
      </c>
      <c r="H30" s="20" t="s">
        <v>27</v>
      </c>
      <c r="I30" s="19" t="s">
        <v>25</v>
      </c>
      <c r="J30" s="3" t="s">
        <v>26</v>
      </c>
      <c r="K30" s="20" t="s">
        <v>27</v>
      </c>
      <c r="L30" s="19" t="s">
        <v>25</v>
      </c>
      <c r="M30" s="3" t="s">
        <v>26</v>
      </c>
      <c r="N30" s="20" t="s">
        <v>27</v>
      </c>
      <c r="O30" s="19" t="s">
        <v>25</v>
      </c>
      <c r="P30" s="3" t="s">
        <v>26</v>
      </c>
      <c r="Q30" s="20" t="s">
        <v>27</v>
      </c>
      <c r="R30" s="19" t="s">
        <v>25</v>
      </c>
      <c r="S30" s="3" t="s">
        <v>26</v>
      </c>
      <c r="T30" s="20" t="s">
        <v>27</v>
      </c>
      <c r="U30" s="19" t="s">
        <v>25</v>
      </c>
      <c r="V30" s="3" t="s">
        <v>26</v>
      </c>
      <c r="W30" s="20" t="s">
        <v>27</v>
      </c>
      <c r="X30" s="25"/>
      <c r="Y30" s="26"/>
      <c r="AA30" s="76"/>
    </row>
    <row r="31" spans="1:29" s="1" customFormat="1" ht="23.25" customHeight="1" x14ac:dyDescent="0.25">
      <c r="A31" s="5"/>
      <c r="B31" s="12" t="s">
        <v>4</v>
      </c>
      <c r="C31" s="14">
        <v>0</v>
      </c>
      <c r="D31" s="4">
        <v>0</v>
      </c>
      <c r="E31" s="15">
        <f>C31+D31</f>
        <v>0</v>
      </c>
      <c r="F31" s="14">
        <v>2.284125255856754</v>
      </c>
      <c r="G31" s="4">
        <v>-1.1966600000000001E-2</v>
      </c>
      <c r="H31" s="15">
        <f>F31+G31</f>
        <v>2.2721586558567539</v>
      </c>
      <c r="I31" s="14">
        <v>7.1365100000000001E-2</v>
      </c>
      <c r="J31" s="4">
        <v>0</v>
      </c>
      <c r="K31" s="15">
        <f>I31+J31</f>
        <v>7.1365100000000001E-2</v>
      </c>
      <c r="L31" s="14">
        <v>0.51367699999999994</v>
      </c>
      <c r="M31" s="4">
        <v>-1.0550047</v>
      </c>
      <c r="N31" s="15">
        <f>L31+M31</f>
        <v>-0.54132770000000008</v>
      </c>
      <c r="O31" s="14">
        <v>0.6182648999999999</v>
      </c>
      <c r="P31" s="4">
        <v>-1.3517186000000001</v>
      </c>
      <c r="Q31" s="15">
        <f>O31+P31</f>
        <v>-0.73345370000000021</v>
      </c>
      <c r="R31" s="14">
        <v>0.66000559999999997</v>
      </c>
      <c r="S31" s="4">
        <v>-0.44332100000000002</v>
      </c>
      <c r="T31" s="15">
        <f>R31+S31</f>
        <v>0.21668459999999995</v>
      </c>
      <c r="U31" s="14">
        <f>C31+F31+I31+L31+O31+R31</f>
        <v>4.1474378558567535</v>
      </c>
      <c r="V31" s="4">
        <f>D31+G31+J31+M31+P31+S31</f>
        <v>-2.8620109000000005</v>
      </c>
      <c r="W31" s="15">
        <f>U31+V31</f>
        <v>1.285426955856753</v>
      </c>
      <c r="X31" s="27"/>
      <c r="Y31" s="28"/>
      <c r="AA31" s="76"/>
    </row>
    <row r="32" spans="1:29" s="1" customFormat="1" ht="23.25" customHeight="1" x14ac:dyDescent="0.25">
      <c r="A32" s="2"/>
      <c r="B32" s="12" t="s">
        <v>5</v>
      </c>
      <c r="C32" s="14">
        <v>0</v>
      </c>
      <c r="D32" s="4">
        <v>0</v>
      </c>
      <c r="E32" s="15">
        <f t="shared" ref="E32:E49" si="12">C32+D32</f>
        <v>0</v>
      </c>
      <c r="F32" s="14">
        <v>0.68929414414324564</v>
      </c>
      <c r="G32" s="4">
        <v>-0.4203943</v>
      </c>
      <c r="H32" s="15">
        <f t="shared" ref="H32:H49" si="13">F32+G32</f>
        <v>0.26889984414324564</v>
      </c>
      <c r="I32" s="14">
        <v>0</v>
      </c>
      <c r="J32" s="4">
        <v>0</v>
      </c>
      <c r="K32" s="15">
        <f t="shared" ref="K32:K49" si="14">I32+J32</f>
        <v>0</v>
      </c>
      <c r="L32" s="14">
        <v>0.69161699999999993</v>
      </c>
      <c r="M32" s="4">
        <v>-0.42399017999999999</v>
      </c>
      <c r="N32" s="15">
        <f t="shared" ref="N32:N49" si="15">L32+M32</f>
        <v>0.26762681999999993</v>
      </c>
      <c r="O32" s="14">
        <v>0</v>
      </c>
      <c r="P32" s="4">
        <v>-1.8437209999999999</v>
      </c>
      <c r="Q32" s="15">
        <f t="shared" ref="Q32:Q49" si="16">O32+P32</f>
        <v>-1.8437209999999999</v>
      </c>
      <c r="R32" s="14">
        <v>1.1056836999999999</v>
      </c>
      <c r="S32" s="4">
        <v>-1.1368195999999999</v>
      </c>
      <c r="T32" s="15">
        <f t="shared" ref="T32:T49" si="17">R32+S32</f>
        <v>-3.1135899999999994E-2</v>
      </c>
      <c r="U32" s="14">
        <f t="shared" ref="U32:U48" si="18">C32+F32+I32+L32+O32+R32</f>
        <v>2.4865948441432453</v>
      </c>
      <c r="V32" s="4">
        <f t="shared" ref="V32:V48" si="19">D32+G32+J32+M32+P32+S32</f>
        <v>-3.8249250799999999</v>
      </c>
      <c r="W32" s="15">
        <f t="shared" ref="W32:W48" si="20">U32+V32</f>
        <v>-1.3383302358567546</v>
      </c>
      <c r="X32" s="27"/>
      <c r="Y32" s="28"/>
      <c r="AA32" s="76"/>
    </row>
    <row r="33" spans="1:28" s="1" customFormat="1" ht="23.25" customHeight="1" x14ac:dyDescent="0.25">
      <c r="A33" s="2"/>
      <c r="B33" s="12" t="s">
        <v>6</v>
      </c>
      <c r="C33" s="14">
        <v>0</v>
      </c>
      <c r="D33" s="4">
        <v>-2.0156149999999999</v>
      </c>
      <c r="E33" s="15">
        <f t="shared" si="12"/>
        <v>-2.0156149999999999</v>
      </c>
      <c r="F33" s="14">
        <v>0.60353329999999994</v>
      </c>
      <c r="G33" s="4">
        <v>-0.70295419999999997</v>
      </c>
      <c r="H33" s="15">
        <f t="shared" si="13"/>
        <v>-9.9420900000000034E-2</v>
      </c>
      <c r="I33" s="14">
        <v>0.429865</v>
      </c>
      <c r="J33" s="4">
        <v>0</v>
      </c>
      <c r="K33" s="15">
        <f t="shared" si="14"/>
        <v>0.429865</v>
      </c>
      <c r="L33" s="14">
        <v>1.3455370000000002</v>
      </c>
      <c r="M33" s="4">
        <v>-2.1280931999999999</v>
      </c>
      <c r="N33" s="15">
        <f t="shared" si="15"/>
        <v>-0.7825561999999997</v>
      </c>
      <c r="O33" s="14">
        <v>12.415712400000002</v>
      </c>
      <c r="P33" s="4">
        <v>0</v>
      </c>
      <c r="Q33" s="15">
        <f t="shared" si="16"/>
        <v>12.415712400000002</v>
      </c>
      <c r="R33" s="14">
        <v>0.62245200000000012</v>
      </c>
      <c r="S33" s="4">
        <v>-0.70438959999999995</v>
      </c>
      <c r="T33" s="15">
        <f t="shared" si="17"/>
        <v>-8.1937599999999833E-2</v>
      </c>
      <c r="U33" s="14">
        <f t="shared" si="18"/>
        <v>15.417099700000003</v>
      </c>
      <c r="V33" s="4">
        <f t="shared" si="19"/>
        <v>-5.5510519999999994</v>
      </c>
      <c r="W33" s="15">
        <f t="shared" si="20"/>
        <v>9.8660477000000029</v>
      </c>
      <c r="X33" s="27"/>
      <c r="Y33" s="28"/>
      <c r="AA33" s="76"/>
    </row>
    <row r="34" spans="1:28" s="1" customFormat="1" ht="23.25" customHeight="1" x14ac:dyDescent="0.25">
      <c r="B34" s="12" t="s">
        <v>7</v>
      </c>
      <c r="C34" s="14">
        <v>0</v>
      </c>
      <c r="D34" s="4">
        <v>0</v>
      </c>
      <c r="E34" s="15">
        <f t="shared" si="12"/>
        <v>0</v>
      </c>
      <c r="F34" s="14">
        <v>3.9229970188471182</v>
      </c>
      <c r="G34" s="4">
        <v>-0.31048062999999998</v>
      </c>
      <c r="H34" s="15">
        <f t="shared" si="13"/>
        <v>3.6125163888471183</v>
      </c>
      <c r="I34" s="14">
        <v>1.2257709999999999</v>
      </c>
      <c r="J34" s="4">
        <v>0</v>
      </c>
      <c r="K34" s="15">
        <f t="shared" si="14"/>
        <v>1.2257709999999999</v>
      </c>
      <c r="L34" s="14">
        <v>1.1215257999999997</v>
      </c>
      <c r="M34" s="4">
        <v>-1.2459817</v>
      </c>
      <c r="N34" s="15">
        <f t="shared" si="15"/>
        <v>-0.12445590000000029</v>
      </c>
      <c r="O34" s="14">
        <v>4.5625460999999996</v>
      </c>
      <c r="P34" s="4">
        <v>-5.067482</v>
      </c>
      <c r="Q34" s="15">
        <f t="shared" si="16"/>
        <v>-0.50493590000000044</v>
      </c>
      <c r="R34" s="14">
        <v>1.5559282999999999</v>
      </c>
      <c r="S34" s="4">
        <v>-0.63551500000000005</v>
      </c>
      <c r="T34" s="15">
        <f t="shared" si="17"/>
        <v>0.92041329999999988</v>
      </c>
      <c r="U34" s="14">
        <f t="shared" si="18"/>
        <v>12.388768218847117</v>
      </c>
      <c r="V34" s="4">
        <f t="shared" si="19"/>
        <v>-7.2594593300000003</v>
      </c>
      <c r="W34" s="15">
        <f t="shared" si="20"/>
        <v>5.1293088888471168</v>
      </c>
      <c r="X34" s="27"/>
      <c r="Y34" s="28"/>
      <c r="AA34" s="76"/>
    </row>
    <row r="35" spans="1:28" s="2" customFormat="1" ht="23.25" customHeight="1" x14ac:dyDescent="0.25">
      <c r="B35" s="12" t="s">
        <v>8</v>
      </c>
      <c r="C35" s="14">
        <v>0.1041</v>
      </c>
      <c r="D35" s="4">
        <v>0</v>
      </c>
      <c r="E35" s="15">
        <f t="shared" si="12"/>
        <v>0.1041</v>
      </c>
      <c r="F35" s="14">
        <v>0.74157759999999995</v>
      </c>
      <c r="G35" s="4">
        <v>-0.71812125999999998</v>
      </c>
      <c r="H35" s="15">
        <f t="shared" si="13"/>
        <v>2.3456339999999964E-2</v>
      </c>
      <c r="I35" s="14">
        <v>0</v>
      </c>
      <c r="J35" s="4">
        <v>0</v>
      </c>
      <c r="K35" s="15">
        <f t="shared" si="14"/>
        <v>0</v>
      </c>
      <c r="L35" s="14">
        <v>1.14658824</v>
      </c>
      <c r="M35" s="4">
        <v>-0.30298170000000002</v>
      </c>
      <c r="N35" s="15">
        <f t="shared" si="15"/>
        <v>0.84360654000000002</v>
      </c>
      <c r="O35" s="14">
        <v>0.70649250000000008</v>
      </c>
      <c r="P35" s="4">
        <v>-0.88540399999999997</v>
      </c>
      <c r="Q35" s="15">
        <f t="shared" si="16"/>
        <v>-0.17891149999999989</v>
      </c>
      <c r="R35" s="14">
        <v>2.9634923</v>
      </c>
      <c r="S35" s="4">
        <v>-0.66543399999999997</v>
      </c>
      <c r="T35" s="15">
        <f t="shared" si="17"/>
        <v>2.2980583000000001</v>
      </c>
      <c r="U35" s="14">
        <f t="shared" si="18"/>
        <v>5.6622506399999999</v>
      </c>
      <c r="V35" s="4">
        <f t="shared" si="19"/>
        <v>-2.5719409599999996</v>
      </c>
      <c r="W35" s="15">
        <f t="shared" si="20"/>
        <v>3.0903096800000003</v>
      </c>
      <c r="X35" s="27"/>
      <c r="Y35" s="28"/>
      <c r="AA35" s="77"/>
    </row>
    <row r="36" spans="1:28" s="2" customFormat="1" ht="23.25" customHeight="1" x14ac:dyDescent="0.25">
      <c r="B36" s="13" t="s">
        <v>9</v>
      </c>
      <c r="C36" s="14">
        <v>0.3</v>
      </c>
      <c r="D36" s="4">
        <v>0</v>
      </c>
      <c r="E36" s="15">
        <f t="shared" si="12"/>
        <v>0.3</v>
      </c>
      <c r="F36" s="14">
        <v>4.1490667700000001</v>
      </c>
      <c r="G36" s="4">
        <v>-0.63227454000000005</v>
      </c>
      <c r="H36" s="15">
        <f t="shared" si="13"/>
        <v>3.5167922300000001</v>
      </c>
      <c r="I36" s="14">
        <v>1.3100000000000001E-2</v>
      </c>
      <c r="J36" s="4">
        <v>0</v>
      </c>
      <c r="K36" s="15">
        <f t="shared" si="14"/>
        <v>1.3100000000000001E-2</v>
      </c>
      <c r="L36" s="14">
        <v>2.6941373328687197</v>
      </c>
      <c r="M36" s="4">
        <v>-1.5955155000000001</v>
      </c>
      <c r="N36" s="15">
        <f t="shared" si="15"/>
        <v>1.0986218328687196</v>
      </c>
      <c r="O36" s="14">
        <v>6.9197039499999988</v>
      </c>
      <c r="P36" s="4">
        <v>-12.609802849999999</v>
      </c>
      <c r="Q36" s="15">
        <f t="shared" si="16"/>
        <v>-5.6900989000000006</v>
      </c>
      <c r="R36" s="14">
        <v>9.1510200000000044</v>
      </c>
      <c r="S36" s="4">
        <v>-2.4620543000000001</v>
      </c>
      <c r="T36" s="15">
        <f t="shared" si="17"/>
        <v>6.6889657000000042</v>
      </c>
      <c r="U36" s="14">
        <f t="shared" si="18"/>
        <v>23.227028052868725</v>
      </c>
      <c r="V36" s="4">
        <f t="shared" si="19"/>
        <v>-17.299647190000002</v>
      </c>
      <c r="W36" s="15">
        <f t="shared" si="20"/>
        <v>5.9273808628687235</v>
      </c>
      <c r="X36" s="27"/>
      <c r="Y36" s="28"/>
      <c r="AA36" s="77"/>
    </row>
    <row r="37" spans="1:28" s="2" customFormat="1" ht="23.25" customHeight="1" x14ac:dyDescent="0.25">
      <c r="B37" s="13" t="s">
        <v>10</v>
      </c>
      <c r="C37" s="14">
        <v>0.44263599999999997</v>
      </c>
      <c r="D37" s="4">
        <v>-1.9074899999999999E-2</v>
      </c>
      <c r="E37" s="15">
        <f t="shared" si="12"/>
        <v>0.42356109999999997</v>
      </c>
      <c r="F37" s="14">
        <v>1.106572408354161</v>
      </c>
      <c r="G37" s="4">
        <v>-1.4653923200000001</v>
      </c>
      <c r="H37" s="15">
        <f t="shared" si="13"/>
        <v>-0.35881991164583904</v>
      </c>
      <c r="I37" s="14">
        <v>0</v>
      </c>
      <c r="J37" s="4">
        <v>0</v>
      </c>
      <c r="K37" s="15">
        <f t="shared" si="14"/>
        <v>0</v>
      </c>
      <c r="L37" s="14">
        <v>1.40139850713128</v>
      </c>
      <c r="M37" s="4">
        <v>-0.57347230000000005</v>
      </c>
      <c r="N37" s="15">
        <f t="shared" si="15"/>
        <v>0.82792620713127996</v>
      </c>
      <c r="O37" s="14">
        <v>3.2559071999999998</v>
      </c>
      <c r="P37" s="4">
        <v>-0.74023300000000003</v>
      </c>
      <c r="Q37" s="15">
        <f t="shared" si="16"/>
        <v>2.5156741999999999</v>
      </c>
      <c r="R37" s="14">
        <v>10.878738668924305</v>
      </c>
      <c r="S37" s="4">
        <v>-0.4972258</v>
      </c>
      <c r="T37" s="15">
        <f t="shared" si="17"/>
        <v>10.381512868924304</v>
      </c>
      <c r="U37" s="14">
        <f t="shared" si="18"/>
        <v>17.085252784409747</v>
      </c>
      <c r="V37" s="4">
        <f t="shared" si="19"/>
        <v>-3.2953983199999999</v>
      </c>
      <c r="W37" s="15">
        <f t="shared" si="20"/>
        <v>13.789854464409746</v>
      </c>
      <c r="X37" s="27"/>
      <c r="Y37" s="28"/>
      <c r="AA37" s="77"/>
    </row>
    <row r="38" spans="1:28" s="2" customFormat="1" ht="23.25" customHeight="1" x14ac:dyDescent="0.25">
      <c r="B38" s="13" t="s">
        <v>11</v>
      </c>
      <c r="C38" s="14">
        <v>4.5481729999999994</v>
      </c>
      <c r="D38" s="4">
        <v>-6.6243899999999994E-2</v>
      </c>
      <c r="E38" s="15">
        <f t="shared" si="12"/>
        <v>4.4819290999999994</v>
      </c>
      <c r="F38" s="14">
        <v>2.7452059516458394</v>
      </c>
      <c r="G38" s="4">
        <v>-0.65733280000000005</v>
      </c>
      <c r="H38" s="15">
        <f t="shared" si="13"/>
        <v>2.0878731516458391</v>
      </c>
      <c r="I38" s="14">
        <v>0</v>
      </c>
      <c r="J38" s="4">
        <v>-4.2790609999999996</v>
      </c>
      <c r="K38" s="15">
        <f t="shared" si="14"/>
        <v>-4.2790609999999996</v>
      </c>
      <c r="L38" s="14">
        <v>0.63625199999999993</v>
      </c>
      <c r="M38" s="4">
        <v>-0.2150233</v>
      </c>
      <c r="N38" s="15">
        <f t="shared" si="15"/>
        <v>0.4212286999999999</v>
      </c>
      <c r="O38" s="14">
        <v>0.96435705357142865</v>
      </c>
      <c r="P38" s="4">
        <v>-2.5264456000000002</v>
      </c>
      <c r="Q38" s="15">
        <f t="shared" si="16"/>
        <v>-1.5620885464285714</v>
      </c>
      <c r="R38" s="14">
        <v>2.0197662310756974</v>
      </c>
      <c r="S38" s="4">
        <v>-0.78237080000000003</v>
      </c>
      <c r="T38" s="15">
        <f t="shared" si="17"/>
        <v>1.2373954310756974</v>
      </c>
      <c r="U38" s="14">
        <f t="shared" si="18"/>
        <v>10.913754236292965</v>
      </c>
      <c r="V38" s="4">
        <f t="shared" si="19"/>
        <v>-8.526477400000001</v>
      </c>
      <c r="W38" s="15">
        <f t="shared" si="20"/>
        <v>2.3872768362929637</v>
      </c>
      <c r="X38" s="27"/>
      <c r="Y38" s="28"/>
      <c r="AA38" s="77"/>
    </row>
    <row r="39" spans="1:28" s="2" customFormat="1" ht="23.25" customHeight="1" x14ac:dyDescent="0.25">
      <c r="B39" s="13" t="s">
        <v>12</v>
      </c>
      <c r="C39" s="14">
        <v>1.0527990074</v>
      </c>
      <c r="D39" s="4">
        <v>0</v>
      </c>
      <c r="E39" s="15">
        <f t="shared" si="12"/>
        <v>1.0527990074</v>
      </c>
      <c r="F39" s="14">
        <v>5.5782829722000002</v>
      </c>
      <c r="G39" s="4">
        <v>-71.647775504400002</v>
      </c>
      <c r="H39" s="15">
        <f t="shared" si="13"/>
        <v>-66.069492532200002</v>
      </c>
      <c r="I39" s="14">
        <v>0</v>
      </c>
      <c r="J39" s="4">
        <v>0</v>
      </c>
      <c r="K39" s="15">
        <f t="shared" si="14"/>
        <v>0</v>
      </c>
      <c r="L39" s="14">
        <v>0.5625561537999999</v>
      </c>
      <c r="M39" s="4">
        <v>-0.32521342190000002</v>
      </c>
      <c r="N39" s="15">
        <f t="shared" si="15"/>
        <v>0.23734273189999988</v>
      </c>
      <c r="O39" s="14">
        <v>4.9770086903285726</v>
      </c>
      <c r="P39" s="4">
        <v>-6.1719128789999997</v>
      </c>
      <c r="Q39" s="15">
        <f t="shared" si="16"/>
        <v>-1.1949041886714271</v>
      </c>
      <c r="R39" s="14">
        <v>1.8475894956000001</v>
      </c>
      <c r="S39" s="4">
        <v>-2.4736987264999999</v>
      </c>
      <c r="T39" s="15">
        <f t="shared" si="17"/>
        <v>-0.62610923089999981</v>
      </c>
      <c r="U39" s="14">
        <f t="shared" si="18"/>
        <v>14.018236319328572</v>
      </c>
      <c r="V39" s="4">
        <f t="shared" si="19"/>
        <v>-80.618600531800013</v>
      </c>
      <c r="W39" s="15">
        <f t="shared" si="20"/>
        <v>-66.600364212471447</v>
      </c>
      <c r="X39" s="27"/>
      <c r="Y39" s="28"/>
      <c r="AA39" s="77"/>
    </row>
    <row r="40" spans="1:28" s="2" customFormat="1" ht="23.25" customHeight="1" x14ac:dyDescent="0.25">
      <c r="A40" s="139"/>
      <c r="B40" s="13" t="s">
        <v>13</v>
      </c>
      <c r="C40" s="14">
        <v>1.3754649999999999</v>
      </c>
      <c r="D40" s="4">
        <v>0</v>
      </c>
      <c r="E40" s="15">
        <f t="shared" si="12"/>
        <v>1.3754649999999999</v>
      </c>
      <c r="F40" s="14">
        <v>1.5866785700000001</v>
      </c>
      <c r="G40" s="4">
        <v>-0.50413686999999996</v>
      </c>
      <c r="H40" s="15">
        <f t="shared" si="13"/>
        <v>1.0825417000000002</v>
      </c>
      <c r="I40" s="14">
        <v>0</v>
      </c>
      <c r="J40" s="4">
        <v>0</v>
      </c>
      <c r="K40" s="15">
        <f t="shared" si="14"/>
        <v>0</v>
      </c>
      <c r="L40" s="14">
        <v>1.05106681</v>
      </c>
      <c r="M40" s="4">
        <v>-0.38078575000000003</v>
      </c>
      <c r="N40" s="15">
        <f t="shared" si="15"/>
        <v>0.67028105999999998</v>
      </c>
      <c r="O40" s="14">
        <v>0.62712096000000006</v>
      </c>
      <c r="P40" s="4">
        <v>-2.54507123</v>
      </c>
      <c r="Q40" s="15">
        <f t="shared" si="16"/>
        <v>-1.91795027</v>
      </c>
      <c r="R40" s="14">
        <v>1.00563829</v>
      </c>
      <c r="S40" s="4">
        <v>-0.20113171000000002</v>
      </c>
      <c r="T40" s="15">
        <f t="shared" si="17"/>
        <v>0.80450657999999997</v>
      </c>
      <c r="U40" s="14">
        <f t="shared" si="18"/>
        <v>5.6459696300000006</v>
      </c>
      <c r="V40" s="4">
        <f t="shared" si="19"/>
        <v>-3.6311255599999996</v>
      </c>
      <c r="W40" s="15">
        <f t="shared" si="20"/>
        <v>2.014844070000001</v>
      </c>
      <c r="X40" s="27"/>
      <c r="Y40" s="103"/>
      <c r="Z40" s="77"/>
      <c r="AA40" s="104"/>
      <c r="AB40" s="104"/>
    </row>
    <row r="41" spans="1:28" s="2" customFormat="1" ht="23.25" customHeight="1" x14ac:dyDescent="0.25">
      <c r="A41" s="139"/>
      <c r="B41" s="13" t="s">
        <v>14</v>
      </c>
      <c r="C41" s="14">
        <v>9.8500000000000004E-2</v>
      </c>
      <c r="D41" s="4">
        <v>-1.8769000000000001E-2</v>
      </c>
      <c r="E41" s="15">
        <f t="shared" si="12"/>
        <v>7.9730999999999996E-2</v>
      </c>
      <c r="F41" s="14">
        <v>0.65689019000000004</v>
      </c>
      <c r="G41" s="4">
        <v>-0.40722030000000004</v>
      </c>
      <c r="H41" s="15">
        <f t="shared" si="13"/>
        <v>0.24966989000000001</v>
      </c>
      <c r="I41" s="14">
        <v>0</v>
      </c>
      <c r="J41" s="4">
        <v>0</v>
      </c>
      <c r="K41" s="15">
        <f t="shared" si="14"/>
        <v>0</v>
      </c>
      <c r="L41" s="14">
        <v>2.0141017199999998</v>
      </c>
      <c r="M41" s="4">
        <v>-4.4568283799999984</v>
      </c>
      <c r="N41" s="15">
        <f t="shared" si="15"/>
        <v>-2.4427266599999986</v>
      </c>
      <c r="O41" s="14">
        <v>6.5896354999999991</v>
      </c>
      <c r="P41" s="4">
        <v>-6.5196970400000005</v>
      </c>
      <c r="Q41" s="15">
        <f t="shared" si="16"/>
        <v>6.9938459999998592E-2</v>
      </c>
      <c r="R41" s="14">
        <v>5.7092419999999997</v>
      </c>
      <c r="S41" s="4">
        <v>-4.6968423799999997</v>
      </c>
      <c r="T41" s="15">
        <f t="shared" si="17"/>
        <v>1.0123996200000001</v>
      </c>
      <c r="U41" s="14">
        <f t="shared" si="18"/>
        <v>15.068369409999999</v>
      </c>
      <c r="V41" s="4">
        <f t="shared" si="19"/>
        <v>-16.099357099999999</v>
      </c>
      <c r="W41" s="15">
        <f t="shared" si="20"/>
        <v>-1.0309876899999999</v>
      </c>
      <c r="X41" s="27"/>
      <c r="Y41" s="103"/>
      <c r="Z41" s="77"/>
      <c r="AA41" s="104"/>
      <c r="AB41" s="104"/>
    </row>
    <row r="42" spans="1:28" s="6" customFormat="1" ht="23.25" customHeight="1" x14ac:dyDescent="0.25">
      <c r="A42" s="136"/>
      <c r="B42" s="13" t="s">
        <v>15</v>
      </c>
      <c r="C42" s="14">
        <v>0.53935856999999998</v>
      </c>
      <c r="D42" s="4">
        <v>-1.2537390000000001E-2</v>
      </c>
      <c r="E42" s="15">
        <f t="shared" si="12"/>
        <v>0.52682118</v>
      </c>
      <c r="F42" s="14">
        <v>2.0446934900000002</v>
      </c>
      <c r="G42" s="4">
        <v>-1.04987192</v>
      </c>
      <c r="H42" s="15">
        <f t="shared" si="13"/>
        <v>0.99482157000000027</v>
      </c>
      <c r="I42" s="14">
        <v>0</v>
      </c>
      <c r="J42" s="4">
        <v>0</v>
      </c>
      <c r="K42" s="15">
        <f t="shared" si="14"/>
        <v>0</v>
      </c>
      <c r="L42" s="14">
        <v>0.50409999999999999</v>
      </c>
      <c r="M42" s="4">
        <v>-1.5647792599999999</v>
      </c>
      <c r="N42" s="15">
        <f t="shared" si="15"/>
        <v>-1.0606792599999999</v>
      </c>
      <c r="O42" s="14">
        <v>1.4753804599999998</v>
      </c>
      <c r="P42" s="4">
        <v>-1.5173549</v>
      </c>
      <c r="Q42" s="15">
        <f t="shared" si="16"/>
        <v>-4.1974440000000168E-2</v>
      </c>
      <c r="R42" s="14">
        <v>0.50154261999999994</v>
      </c>
      <c r="S42" s="4">
        <v>-2.6584378800000001</v>
      </c>
      <c r="T42" s="15">
        <f t="shared" si="17"/>
        <v>-2.1568952600000002</v>
      </c>
      <c r="U42" s="14">
        <f t="shared" si="18"/>
        <v>5.0650751400000011</v>
      </c>
      <c r="V42" s="4">
        <f t="shared" si="19"/>
        <v>-6.8029813500000005</v>
      </c>
      <c r="W42" s="15">
        <f t="shared" si="20"/>
        <v>-1.7379062099999993</v>
      </c>
      <c r="X42" s="27"/>
      <c r="Y42" s="103"/>
      <c r="Z42" s="77"/>
      <c r="AA42" s="104"/>
      <c r="AB42" s="104"/>
    </row>
    <row r="43" spans="1:28" s="6" customFormat="1" ht="23.25" customHeight="1" x14ac:dyDescent="0.25">
      <c r="A43" s="140"/>
      <c r="B43" s="13" t="s">
        <v>16</v>
      </c>
      <c r="C43" s="14">
        <v>2.510399</v>
      </c>
      <c r="D43" s="4">
        <v>-0.141541</v>
      </c>
      <c r="E43" s="15">
        <f t="shared" si="12"/>
        <v>2.3688579999999999</v>
      </c>
      <c r="F43" s="14">
        <v>1.00909</v>
      </c>
      <c r="G43" s="4">
        <v>-2.0520112199999998</v>
      </c>
      <c r="H43" s="15">
        <f t="shared" si="13"/>
        <v>-1.0429212199999998</v>
      </c>
      <c r="I43" s="14">
        <v>0.1255</v>
      </c>
      <c r="J43" s="4">
        <v>0</v>
      </c>
      <c r="K43" s="15">
        <f t="shared" si="14"/>
        <v>0.1255</v>
      </c>
      <c r="L43" s="14">
        <v>1.2170420000000002</v>
      </c>
      <c r="M43" s="4">
        <v>-1.9639548199999999</v>
      </c>
      <c r="N43" s="15">
        <f t="shared" si="15"/>
        <v>-0.7469128199999997</v>
      </c>
      <c r="O43" s="14">
        <v>2.5812309</v>
      </c>
      <c r="P43" s="4">
        <v>-1.575221</v>
      </c>
      <c r="Q43" s="15">
        <f t="shared" si="16"/>
        <v>1.0060099</v>
      </c>
      <c r="R43" s="14">
        <v>1.6723422299999999</v>
      </c>
      <c r="S43" s="4">
        <v>-0.35060125999999997</v>
      </c>
      <c r="T43" s="15">
        <f t="shared" si="17"/>
        <v>1.32174097</v>
      </c>
      <c r="U43" s="14">
        <f t="shared" si="18"/>
        <v>9.1156041299999995</v>
      </c>
      <c r="V43" s="4">
        <f t="shared" si="19"/>
        <v>-6.0833292999999999</v>
      </c>
      <c r="W43" s="15">
        <f t="shared" si="20"/>
        <v>3.0322748299999995</v>
      </c>
      <c r="X43" s="27"/>
      <c r="Y43" s="103"/>
      <c r="Z43" s="77"/>
      <c r="AA43" s="104"/>
      <c r="AB43" s="104"/>
    </row>
    <row r="44" spans="1:28" s="1" customFormat="1" ht="23.25" customHeight="1" x14ac:dyDescent="0.25">
      <c r="B44" s="13" t="s">
        <v>17</v>
      </c>
      <c r="C44" s="14">
        <v>3.6999999999999998E-2</v>
      </c>
      <c r="D44" s="4">
        <v>0</v>
      </c>
      <c r="E44" s="15">
        <f t="shared" si="12"/>
        <v>3.6999999999999998E-2</v>
      </c>
      <c r="F44" s="14">
        <v>2.7063139999999999</v>
      </c>
      <c r="G44" s="4">
        <v>-3.3982653199999997</v>
      </c>
      <c r="H44" s="15">
        <f t="shared" si="13"/>
        <v>-0.69195131999999981</v>
      </c>
      <c r="I44" s="14">
        <v>0</v>
      </c>
      <c r="J44" s="4">
        <v>0</v>
      </c>
      <c r="K44" s="15">
        <f t="shared" si="14"/>
        <v>0</v>
      </c>
      <c r="L44" s="14">
        <v>1.6808360000000002</v>
      </c>
      <c r="M44" s="4">
        <v>-2.8336380000000001</v>
      </c>
      <c r="N44" s="15">
        <f t="shared" si="15"/>
        <v>-1.1528019999999999</v>
      </c>
      <c r="O44" s="14">
        <v>2.8473269999999999</v>
      </c>
      <c r="P44" s="4">
        <v>-0.74454295000000004</v>
      </c>
      <c r="Q44" s="15">
        <f t="shared" si="16"/>
        <v>2.1027840499999999</v>
      </c>
      <c r="R44" s="14">
        <v>6.5900099999999995</v>
      </c>
      <c r="S44" s="4">
        <v>-1.8619999999999999</v>
      </c>
      <c r="T44" s="15">
        <f t="shared" si="17"/>
        <v>4.7280099999999994</v>
      </c>
      <c r="U44" s="14">
        <f t="shared" si="18"/>
        <v>13.861487</v>
      </c>
      <c r="V44" s="4">
        <f t="shared" si="19"/>
        <v>-8.8384462700000004</v>
      </c>
      <c r="W44" s="15">
        <f t="shared" si="20"/>
        <v>5.02304073</v>
      </c>
      <c r="X44" s="27"/>
      <c r="Y44" s="103"/>
      <c r="Z44" s="77"/>
      <c r="AA44" s="104"/>
      <c r="AB44" s="104"/>
    </row>
    <row r="45" spans="1:28" s="1" customFormat="1" ht="24" customHeight="1" x14ac:dyDescent="0.25">
      <c r="B45" s="13" t="s">
        <v>18</v>
      </c>
      <c r="C45" s="14">
        <v>0</v>
      </c>
      <c r="D45" s="4">
        <v>-0.54</v>
      </c>
      <c r="E45" s="15">
        <f t="shared" si="12"/>
        <v>-0.54</v>
      </c>
      <c r="F45" s="14">
        <v>3.11106623</v>
      </c>
      <c r="G45" s="4">
        <v>-0.78869999999999996</v>
      </c>
      <c r="H45" s="15">
        <f t="shared" si="13"/>
        <v>2.3223662300000001</v>
      </c>
      <c r="I45" s="14">
        <v>0.32200000000000001</v>
      </c>
      <c r="J45" s="4">
        <v>0</v>
      </c>
      <c r="K45" s="15">
        <f t="shared" si="14"/>
        <v>0.32200000000000001</v>
      </c>
      <c r="L45" s="14">
        <v>1.88619278</v>
      </c>
      <c r="M45" s="4">
        <v>-0.88300000000000001</v>
      </c>
      <c r="N45" s="15">
        <f t="shared" si="15"/>
        <v>1.00319278</v>
      </c>
      <c r="O45" s="14">
        <v>7.2289999999999992</v>
      </c>
      <c r="P45" s="4">
        <v>-6.2549999999999999</v>
      </c>
      <c r="Q45" s="15">
        <f t="shared" si="16"/>
        <v>0.97399999999999931</v>
      </c>
      <c r="R45" s="14">
        <v>6.3820000000000006</v>
      </c>
      <c r="S45" s="4">
        <v>-0.14799999999999999</v>
      </c>
      <c r="T45" s="15">
        <f t="shared" si="17"/>
        <v>6.2340000000000009</v>
      </c>
      <c r="U45" s="14">
        <f t="shared" si="18"/>
        <v>18.93025901</v>
      </c>
      <c r="V45" s="4">
        <f t="shared" si="19"/>
        <v>-8.6146999999999991</v>
      </c>
      <c r="W45" s="15">
        <f t="shared" si="20"/>
        <v>10.315559010000001</v>
      </c>
      <c r="X45" s="27"/>
      <c r="Y45" s="103"/>
      <c r="Z45" s="77"/>
      <c r="AA45" s="104"/>
      <c r="AB45" s="104"/>
    </row>
    <row r="46" spans="1:28" s="7" customFormat="1" ht="23.25" customHeight="1" x14ac:dyDescent="0.25">
      <c r="B46" s="16" t="s">
        <v>22</v>
      </c>
      <c r="C46" s="14">
        <v>0.21600000000000003</v>
      </c>
      <c r="D46" s="4">
        <v>-0.255</v>
      </c>
      <c r="E46" s="15">
        <f t="shared" si="12"/>
        <v>-3.8999999999999979E-2</v>
      </c>
      <c r="F46" s="14">
        <v>2.3066</v>
      </c>
      <c r="G46" s="4">
        <v>-0.95369700000000013</v>
      </c>
      <c r="H46" s="15">
        <f t="shared" si="13"/>
        <v>1.352903</v>
      </c>
      <c r="I46" s="14">
        <v>1.714</v>
      </c>
      <c r="J46" s="4">
        <v>0</v>
      </c>
      <c r="K46" s="15">
        <f t="shared" si="14"/>
        <v>1.714</v>
      </c>
      <c r="L46" s="14">
        <v>2.5599999999999996</v>
      </c>
      <c r="M46" s="4">
        <v>-2.0990000000000002</v>
      </c>
      <c r="N46" s="15">
        <f t="shared" si="15"/>
        <v>0.46099999999999941</v>
      </c>
      <c r="O46" s="14">
        <v>11.008000000000001</v>
      </c>
      <c r="P46" s="4">
        <v>-3.5519600000000002</v>
      </c>
      <c r="Q46" s="15">
        <f t="shared" si="16"/>
        <v>7.4560400000000007</v>
      </c>
      <c r="R46" s="14">
        <v>7.6259999999999994</v>
      </c>
      <c r="S46" s="4">
        <v>-0.94699999999999995</v>
      </c>
      <c r="T46" s="15">
        <f t="shared" si="17"/>
        <v>6.6789999999999994</v>
      </c>
      <c r="U46" s="14">
        <f t="shared" si="18"/>
        <v>25.430599999999998</v>
      </c>
      <c r="V46" s="4">
        <f t="shared" si="19"/>
        <v>-7.8066570000000004</v>
      </c>
      <c r="W46" s="15">
        <f t="shared" si="20"/>
        <v>17.623942999999997</v>
      </c>
      <c r="X46" s="27"/>
      <c r="Y46" s="103"/>
      <c r="Z46" s="77"/>
      <c r="AA46" s="104"/>
      <c r="AB46" s="104"/>
    </row>
    <row r="47" spans="1:28" ht="23.25" customHeight="1" x14ac:dyDescent="0.25">
      <c r="B47" s="16" t="s">
        <v>43</v>
      </c>
      <c r="C47" s="14">
        <v>0.17100000000000001</v>
      </c>
      <c r="D47" s="4">
        <v>-4.7E-2</v>
      </c>
      <c r="E47" s="15">
        <f t="shared" si="12"/>
        <v>0.12400000000000001</v>
      </c>
      <c r="F47" s="14">
        <v>2.915</v>
      </c>
      <c r="G47" s="4">
        <v>-0.71200000000000008</v>
      </c>
      <c r="H47" s="15">
        <f t="shared" si="13"/>
        <v>2.2029999999999998</v>
      </c>
      <c r="I47" s="14">
        <v>0.33699999999999997</v>
      </c>
      <c r="J47" s="4">
        <v>-2.72</v>
      </c>
      <c r="K47" s="15">
        <f t="shared" si="14"/>
        <v>-2.383</v>
      </c>
      <c r="L47" s="14">
        <v>0.91090000000000004</v>
      </c>
      <c r="M47" s="4">
        <v>-3.7750649099999998</v>
      </c>
      <c r="N47" s="15">
        <f t="shared" si="15"/>
        <v>-2.8641649099999995</v>
      </c>
      <c r="O47" s="14">
        <v>3.9151949100000003</v>
      </c>
      <c r="P47" s="4">
        <v>-3.0179999999999998</v>
      </c>
      <c r="Q47" s="15">
        <f t="shared" si="16"/>
        <v>0.89719491000000051</v>
      </c>
      <c r="R47" s="14">
        <v>2.1417293000000002</v>
      </c>
      <c r="S47" s="4">
        <v>-0.43811</v>
      </c>
      <c r="T47" s="15">
        <f t="shared" si="17"/>
        <v>1.7036193000000002</v>
      </c>
      <c r="U47" s="14">
        <f t="shared" si="18"/>
        <v>10.39082421</v>
      </c>
      <c r="V47" s="4">
        <f t="shared" si="19"/>
        <v>-10.710174910000001</v>
      </c>
      <c r="W47" s="15">
        <f t="shared" si="20"/>
        <v>-0.3193507000000011</v>
      </c>
      <c r="X47" s="27"/>
      <c r="Y47" s="103"/>
      <c r="Z47" s="77"/>
      <c r="AA47" s="104"/>
      <c r="AB47" s="104"/>
    </row>
    <row r="48" spans="1:28" ht="23.25" customHeight="1" x14ac:dyDescent="0.25">
      <c r="B48" s="16" t="s">
        <v>44</v>
      </c>
      <c r="C48" s="14">
        <v>0.875</v>
      </c>
      <c r="D48" s="4">
        <v>0</v>
      </c>
      <c r="E48" s="15">
        <f t="shared" si="12"/>
        <v>0.875</v>
      </c>
      <c r="F48" s="14">
        <v>0.42390000000000005</v>
      </c>
      <c r="G48" s="4">
        <v>-1.5897100000000002</v>
      </c>
      <c r="H48" s="15">
        <f t="shared" si="13"/>
        <v>-1.16581</v>
      </c>
      <c r="I48" s="14">
        <v>0</v>
      </c>
      <c r="J48" s="4">
        <v>0</v>
      </c>
      <c r="K48" s="15">
        <f t="shared" si="14"/>
        <v>0</v>
      </c>
      <c r="L48" s="14">
        <v>0.79353000000000007</v>
      </c>
      <c r="M48" s="4">
        <v>-6.3E-3</v>
      </c>
      <c r="N48" s="15">
        <f t="shared" si="15"/>
        <v>0.7872300000000001</v>
      </c>
      <c r="O48" s="14">
        <v>1.48363</v>
      </c>
      <c r="P48" s="4">
        <v>-0.90310000000000001</v>
      </c>
      <c r="Q48" s="15">
        <f t="shared" si="16"/>
        <v>0.58052999999999999</v>
      </c>
      <c r="R48" s="14">
        <v>2.5096299999999996</v>
      </c>
      <c r="S48" s="4">
        <v>-0.22256000000000001</v>
      </c>
      <c r="T48" s="15">
        <f t="shared" si="17"/>
        <v>2.2870699999999995</v>
      </c>
      <c r="U48" s="14">
        <f t="shared" si="18"/>
        <v>6.0856899999999996</v>
      </c>
      <c r="V48" s="4">
        <f t="shared" si="19"/>
        <v>-2.72167</v>
      </c>
      <c r="W48" s="15">
        <f t="shared" si="20"/>
        <v>3.3640199999999996</v>
      </c>
      <c r="X48" s="27"/>
      <c r="Y48" s="103"/>
      <c r="Z48" s="77"/>
      <c r="AA48" s="104"/>
      <c r="AB48" s="104"/>
    </row>
    <row r="49" spans="1:25" ht="23.25" customHeight="1" thickBot="1" x14ac:dyDescent="0.3">
      <c r="B49" s="16" t="s">
        <v>74</v>
      </c>
      <c r="C49" s="14">
        <v>0.10532999999999999</v>
      </c>
      <c r="D49" s="4">
        <v>-10.205000000000002</v>
      </c>
      <c r="E49" s="15">
        <f t="shared" si="12"/>
        <v>-10.099670000000001</v>
      </c>
      <c r="F49" s="14">
        <v>1.8784700000000001</v>
      </c>
      <c r="G49" s="4">
        <v>-0.27068500000000001</v>
      </c>
      <c r="H49" s="15">
        <f t="shared" si="13"/>
        <v>1.607785</v>
      </c>
      <c r="I49" s="14">
        <v>0</v>
      </c>
      <c r="J49" s="4">
        <v>-0.77039999999999997</v>
      </c>
      <c r="K49" s="15">
        <f t="shared" si="14"/>
        <v>-0.77039999999999997</v>
      </c>
      <c r="L49" s="14">
        <v>0.49736000000000002</v>
      </c>
      <c r="M49" s="4">
        <v>-0.23619999999999997</v>
      </c>
      <c r="N49" s="15">
        <f t="shared" si="15"/>
        <v>0.26116000000000006</v>
      </c>
      <c r="O49" s="14">
        <v>2.4275909999999996</v>
      </c>
      <c r="P49" s="4">
        <v>-1.3576000000000001</v>
      </c>
      <c r="Q49" s="15">
        <f t="shared" si="16"/>
        <v>1.0699909999999995</v>
      </c>
      <c r="R49" s="14">
        <v>1.4206399999999997</v>
      </c>
      <c r="S49" s="4">
        <v>-2.629235</v>
      </c>
      <c r="T49" s="15">
        <f t="shared" si="17"/>
        <v>-1.2085950000000003</v>
      </c>
      <c r="U49" s="14">
        <f>C49+F49+I49+L49+O49+R49</f>
        <v>6.3293909999999993</v>
      </c>
      <c r="V49" s="4">
        <f>D49+G49+J49+M49+P49+S49</f>
        <v>-15.469120000000002</v>
      </c>
      <c r="W49" s="15">
        <f>U49+V49</f>
        <v>-9.1397290000000027</v>
      </c>
      <c r="X49" s="29"/>
      <c r="Y49" s="29"/>
    </row>
    <row r="50" spans="1:25" ht="18.75" customHeight="1" thickBot="1" x14ac:dyDescent="0.3">
      <c r="B50" s="17" t="s">
        <v>19</v>
      </c>
      <c r="C50" s="18">
        <f>SUM(C31:C49)</f>
        <v>12.375760577399998</v>
      </c>
      <c r="D50" s="18">
        <f t="shared" ref="D50:W50" si="21">SUM(D31:D49)</f>
        <v>-13.320781190000002</v>
      </c>
      <c r="E50" s="18">
        <f>SUM(E31:E49)</f>
        <v>-0.94502061260000225</v>
      </c>
      <c r="F50" s="18">
        <f t="shared" si="21"/>
        <v>40.45935790104712</v>
      </c>
      <c r="G50" s="18">
        <f t="shared" si="21"/>
        <v>-88.292989784400007</v>
      </c>
      <c r="H50" s="18">
        <f t="shared" si="21"/>
        <v>-47.833631883352879</v>
      </c>
      <c r="I50" s="18">
        <f t="shared" si="21"/>
        <v>4.2386010999999995</v>
      </c>
      <c r="J50" s="18">
        <f t="shared" si="21"/>
        <v>-7.7694609999999997</v>
      </c>
      <c r="K50" s="18">
        <f t="shared" si="21"/>
        <v>-3.5308598999999994</v>
      </c>
      <c r="L50" s="18">
        <f t="shared" si="21"/>
        <v>23.228418343799998</v>
      </c>
      <c r="M50" s="18">
        <f t="shared" si="21"/>
        <v>-26.064827121899999</v>
      </c>
      <c r="N50" s="18">
        <f t="shared" si="21"/>
        <v>-2.8364087780999991</v>
      </c>
      <c r="O50" s="18">
        <f t="shared" si="21"/>
        <v>74.604103523899994</v>
      </c>
      <c r="P50" s="18">
        <f t="shared" si="21"/>
        <v>-59.184267049000006</v>
      </c>
      <c r="Q50" s="18">
        <f t="shared" si="21"/>
        <v>15.4198364749</v>
      </c>
      <c r="R50" s="18">
        <f t="shared" si="21"/>
        <v>66.363450735599997</v>
      </c>
      <c r="S50" s="18">
        <f t="shared" si="21"/>
        <v>-23.954747056500004</v>
      </c>
      <c r="T50" s="18">
        <f t="shared" si="21"/>
        <v>42.408703679100007</v>
      </c>
      <c r="U50" s="18">
        <f t="shared" si="21"/>
        <v>221.2696921817471</v>
      </c>
      <c r="V50" s="18">
        <f t="shared" si="21"/>
        <v>-218.5870732018</v>
      </c>
      <c r="W50" s="18">
        <f t="shared" si="21"/>
        <v>2.6826189799470974</v>
      </c>
    </row>
    <row r="53" spans="1:25" ht="22.5" customHeight="1" thickBot="1" x14ac:dyDescent="0.3"/>
    <row r="54" spans="1:25" ht="49.5" customHeight="1" thickBot="1" x14ac:dyDescent="0.3">
      <c r="B54" s="108" t="s">
        <v>73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10"/>
    </row>
    <row r="55" spans="1:25" ht="49.5" customHeight="1" x14ac:dyDescent="0.25">
      <c r="B55" s="113"/>
      <c r="C55" s="115" t="s">
        <v>23</v>
      </c>
      <c r="D55" s="106"/>
      <c r="E55" s="116"/>
      <c r="F55" s="105" t="s">
        <v>0</v>
      </c>
      <c r="G55" s="106"/>
      <c r="H55" s="107"/>
      <c r="I55" s="115" t="s">
        <v>1</v>
      </c>
      <c r="J55" s="106"/>
      <c r="K55" s="116"/>
      <c r="L55" s="105" t="s">
        <v>2</v>
      </c>
      <c r="M55" s="106"/>
      <c r="N55" s="107"/>
      <c r="O55" s="115" t="s">
        <v>3</v>
      </c>
      <c r="P55" s="106"/>
      <c r="Q55" s="116"/>
      <c r="R55" s="105" t="s">
        <v>21</v>
      </c>
      <c r="S55" s="106"/>
      <c r="T55" s="107"/>
      <c r="U55" s="115" t="s">
        <v>24</v>
      </c>
      <c r="V55" s="106"/>
      <c r="W55" s="116"/>
      <c r="X55" s="105"/>
      <c r="Y55" s="107"/>
    </row>
    <row r="56" spans="1:25" ht="43.2" customHeight="1" x14ac:dyDescent="0.25">
      <c r="B56" s="114"/>
      <c r="C56" s="60" t="s">
        <v>25</v>
      </c>
      <c r="D56" s="3" t="s">
        <v>26</v>
      </c>
      <c r="E56" s="59" t="s">
        <v>27</v>
      </c>
      <c r="F56" s="19" t="s">
        <v>25</v>
      </c>
      <c r="G56" s="3" t="s">
        <v>26</v>
      </c>
      <c r="H56" s="20" t="s">
        <v>27</v>
      </c>
      <c r="I56" s="60" t="s">
        <v>25</v>
      </c>
      <c r="J56" s="3" t="s">
        <v>26</v>
      </c>
      <c r="K56" s="59" t="s">
        <v>27</v>
      </c>
      <c r="L56" s="19" t="s">
        <v>25</v>
      </c>
      <c r="M56" s="3" t="s">
        <v>26</v>
      </c>
      <c r="N56" s="20" t="s">
        <v>27</v>
      </c>
      <c r="O56" s="60" t="s">
        <v>25</v>
      </c>
      <c r="P56" s="3" t="s">
        <v>26</v>
      </c>
      <c r="Q56" s="59" t="s">
        <v>27</v>
      </c>
      <c r="R56" s="19" t="s">
        <v>25</v>
      </c>
      <c r="S56" s="3" t="s">
        <v>26</v>
      </c>
      <c r="T56" s="20" t="s">
        <v>27</v>
      </c>
      <c r="U56" s="60" t="s">
        <v>25</v>
      </c>
      <c r="V56" s="3" t="s">
        <v>26</v>
      </c>
      <c r="W56" s="59" t="s">
        <v>27</v>
      </c>
      <c r="X56" s="21" t="s">
        <v>29</v>
      </c>
      <c r="Y56" s="20" t="s">
        <v>20</v>
      </c>
    </row>
    <row r="57" spans="1:25" ht="22.5" customHeight="1" x14ac:dyDescent="0.25">
      <c r="A57" s="141"/>
      <c r="B57" s="12" t="s">
        <v>30</v>
      </c>
      <c r="C57" s="30">
        <v>91210</v>
      </c>
      <c r="D57" s="31">
        <v>0</v>
      </c>
      <c r="E57" s="32">
        <f>C57+D57</f>
        <v>91210</v>
      </c>
      <c r="F57" s="30">
        <v>78444</v>
      </c>
      <c r="G57" s="31">
        <v>0</v>
      </c>
      <c r="H57" s="32">
        <f>F57+G57</f>
        <v>78444</v>
      </c>
      <c r="I57" s="30">
        <v>60748</v>
      </c>
      <c r="J57" s="31">
        <v>-18960</v>
      </c>
      <c r="K57" s="32">
        <f>I57+J57</f>
        <v>41788</v>
      </c>
      <c r="L57" s="30">
        <v>67613</v>
      </c>
      <c r="M57" s="31">
        <v>0</v>
      </c>
      <c r="N57" s="32">
        <f>L57+M57</f>
        <v>67613</v>
      </c>
      <c r="O57" s="30">
        <v>78080.5</v>
      </c>
      <c r="P57" s="31">
        <v>-7380</v>
      </c>
      <c r="Q57" s="32">
        <f>O57+P57</f>
        <v>70700.5</v>
      </c>
      <c r="R57" s="30">
        <v>24627.5</v>
      </c>
      <c r="S57" s="31">
        <v>-1600</v>
      </c>
      <c r="T57" s="32">
        <f>R57+S57</f>
        <v>23027.5</v>
      </c>
      <c r="U57" s="30">
        <f>C57+F57+I57+L57+O57+R57</f>
        <v>400723</v>
      </c>
      <c r="V57" s="31">
        <f t="shared" ref="U57:V59" si="22">D57+G57+J57+M57+P57+S57</f>
        <v>-27940</v>
      </c>
      <c r="W57" s="32">
        <f>U57+V57</f>
        <v>372783</v>
      </c>
      <c r="X57" s="137">
        <v>204599</v>
      </c>
      <c r="Y57" s="138">
        <f>X57/U57</f>
        <v>0.51057463634480671</v>
      </c>
    </row>
    <row r="58" spans="1:25" ht="22.5" customHeight="1" x14ac:dyDescent="0.25">
      <c r="A58" s="136"/>
      <c r="B58" s="12" t="s">
        <v>31</v>
      </c>
      <c r="C58" s="30">
        <v>0</v>
      </c>
      <c r="D58" s="31">
        <v>0</v>
      </c>
      <c r="E58" s="32">
        <f>C58+D58</f>
        <v>0</v>
      </c>
      <c r="F58" s="30">
        <v>0</v>
      </c>
      <c r="G58" s="31">
        <v>-379</v>
      </c>
      <c r="H58" s="32">
        <f>F58+G58</f>
        <v>-379</v>
      </c>
      <c r="I58" s="30">
        <v>0</v>
      </c>
      <c r="J58" s="31">
        <v>0</v>
      </c>
      <c r="K58" s="32">
        <f>I58+J58</f>
        <v>0</v>
      </c>
      <c r="L58" s="30">
        <v>2084</v>
      </c>
      <c r="M58" s="31">
        <v>-493.2</v>
      </c>
      <c r="N58" s="32">
        <f>L58+M58</f>
        <v>1590.8</v>
      </c>
      <c r="O58" s="30">
        <v>163</v>
      </c>
      <c r="P58" s="31">
        <v>-700</v>
      </c>
      <c r="Q58" s="32">
        <f>O58+P58</f>
        <v>-537</v>
      </c>
      <c r="R58" s="30">
        <v>7891</v>
      </c>
      <c r="S58" s="31">
        <v>-104</v>
      </c>
      <c r="T58" s="32">
        <f>R58+S58</f>
        <v>7787</v>
      </c>
      <c r="U58" s="30">
        <f t="shared" si="22"/>
        <v>10138</v>
      </c>
      <c r="V58" s="31">
        <f t="shared" si="22"/>
        <v>-1676.2</v>
      </c>
      <c r="W58" s="32">
        <f>U58+V58</f>
        <v>8461.7999999999993</v>
      </c>
      <c r="X58" s="137">
        <v>8655</v>
      </c>
      <c r="Y58" s="138">
        <f>X58/U58</f>
        <v>0.85371868218583546</v>
      </c>
    </row>
    <row r="59" spans="1:25" ht="22.5" customHeight="1" x14ac:dyDescent="0.25">
      <c r="A59" s="141"/>
      <c r="B59" s="12" t="s">
        <v>32</v>
      </c>
      <c r="C59" s="30">
        <v>3586.75</v>
      </c>
      <c r="D59" s="31">
        <v>-125</v>
      </c>
      <c r="E59" s="32">
        <f>C59+D59</f>
        <v>3461.75</v>
      </c>
      <c r="F59" s="30">
        <v>9602.09</v>
      </c>
      <c r="G59" s="31">
        <v>-1885</v>
      </c>
      <c r="H59" s="32">
        <f>F59+G59</f>
        <v>7717.09</v>
      </c>
      <c r="I59" s="30">
        <v>2086</v>
      </c>
      <c r="J59" s="31">
        <v>-18960</v>
      </c>
      <c r="K59" s="32">
        <f>I59+J59</f>
        <v>-16874</v>
      </c>
      <c r="L59" s="30">
        <v>4570.95</v>
      </c>
      <c r="M59" s="31">
        <v>-2365.7599999999998</v>
      </c>
      <c r="N59" s="32">
        <f>L59+M59</f>
        <v>2205.19</v>
      </c>
      <c r="O59" s="30">
        <v>19055.3</v>
      </c>
      <c r="P59" s="31">
        <v>-2736.16</v>
      </c>
      <c r="Q59" s="32">
        <f>O59+P59</f>
        <v>16319.14</v>
      </c>
      <c r="R59" s="30">
        <v>33576.550000000003</v>
      </c>
      <c r="S59" s="31">
        <v>-4698.3599999999997</v>
      </c>
      <c r="T59" s="32">
        <f>R59+S59</f>
        <v>28878.190000000002</v>
      </c>
      <c r="U59" s="30">
        <f t="shared" si="22"/>
        <v>72477.64</v>
      </c>
      <c r="V59" s="31">
        <f t="shared" si="22"/>
        <v>-30770.28</v>
      </c>
      <c r="W59" s="32">
        <f>U59+V59</f>
        <v>41707.360000000001</v>
      </c>
      <c r="X59" s="137">
        <v>46229.64</v>
      </c>
      <c r="Y59" s="138">
        <f>X59/U59</f>
        <v>0.63784692768693907</v>
      </c>
    </row>
    <row r="60" spans="1:25" ht="22.5" customHeight="1" thickBot="1" x14ac:dyDescent="0.3">
      <c r="A60" s="141"/>
      <c r="B60" s="58" t="s">
        <v>33</v>
      </c>
      <c r="C60" s="142">
        <v>15418</v>
      </c>
      <c r="D60" s="143">
        <v>0</v>
      </c>
      <c r="E60" s="144">
        <f>C60+D60</f>
        <v>15418</v>
      </c>
      <c r="F60" s="142">
        <v>3344</v>
      </c>
      <c r="G60" s="143">
        <v>0</v>
      </c>
      <c r="H60" s="144">
        <f>F60+G60</f>
        <v>3344</v>
      </c>
      <c r="I60" s="142">
        <v>9597</v>
      </c>
      <c r="J60" s="143">
        <v>0</v>
      </c>
      <c r="K60" s="144">
        <f>I60+J60</f>
        <v>9597</v>
      </c>
      <c r="L60" s="142">
        <v>10600</v>
      </c>
      <c r="M60" s="143">
        <v>0</v>
      </c>
      <c r="N60" s="144">
        <f>L60+M60</f>
        <v>10600</v>
      </c>
      <c r="O60" s="142">
        <v>11603</v>
      </c>
      <c r="P60" s="143">
        <v>-2295</v>
      </c>
      <c r="Q60" s="144">
        <f>O60+P60</f>
        <v>9308</v>
      </c>
      <c r="R60" s="142">
        <v>0</v>
      </c>
      <c r="S60" s="143">
        <v>0</v>
      </c>
      <c r="T60" s="144">
        <f>R60+S60</f>
        <v>0</v>
      </c>
      <c r="U60" s="142">
        <f>C60+F60+I60+L60+O60+R60</f>
        <v>50562</v>
      </c>
      <c r="V60" s="143">
        <f>D60+G60+J60+M60+P60+S60</f>
        <v>-2295</v>
      </c>
      <c r="W60" s="144">
        <f>U60+V60</f>
        <v>48267</v>
      </c>
      <c r="X60" s="145">
        <v>17388</v>
      </c>
      <c r="Y60" s="146">
        <f>X60/U60</f>
        <v>0.34389462442150232</v>
      </c>
    </row>
    <row r="61" spans="1:25" ht="13.8" thickBot="1" x14ac:dyDescent="0.3">
      <c r="A61" s="141"/>
      <c r="B61" s="17" t="s">
        <v>19</v>
      </c>
      <c r="C61" s="78">
        <f>SUM(C57:C60)</f>
        <v>110214.75</v>
      </c>
      <c r="D61" s="33">
        <f t="shared" ref="D61:X61" si="23">SUM(D57:D60)</f>
        <v>-125</v>
      </c>
      <c r="E61" s="33">
        <f>SUM(E57:E60)</f>
        <v>110089.75</v>
      </c>
      <c r="F61" s="33">
        <f t="shared" si="23"/>
        <v>91390.09</v>
      </c>
      <c r="G61" s="33">
        <f t="shared" si="23"/>
        <v>-2264</v>
      </c>
      <c r="H61" s="33">
        <f>SUM(H57:H60)</f>
        <v>89126.09</v>
      </c>
      <c r="I61" s="33">
        <f t="shared" si="23"/>
        <v>72431</v>
      </c>
      <c r="J61" s="33">
        <f t="shared" si="23"/>
        <v>-37920</v>
      </c>
      <c r="K61" s="33">
        <f t="shared" si="23"/>
        <v>34511</v>
      </c>
      <c r="L61" s="33">
        <f t="shared" si="23"/>
        <v>84867.95</v>
      </c>
      <c r="M61" s="33">
        <f t="shared" si="23"/>
        <v>-2858.9599999999996</v>
      </c>
      <c r="N61" s="33">
        <f t="shared" si="23"/>
        <v>82008.990000000005</v>
      </c>
      <c r="O61" s="33">
        <f t="shared" si="23"/>
        <v>108901.8</v>
      </c>
      <c r="P61" s="33">
        <f t="shared" si="23"/>
        <v>-13111.16</v>
      </c>
      <c r="Q61" s="33">
        <f t="shared" si="23"/>
        <v>95790.64</v>
      </c>
      <c r="R61" s="33">
        <f t="shared" si="23"/>
        <v>66095.05</v>
      </c>
      <c r="S61" s="33">
        <f t="shared" si="23"/>
        <v>-6402.36</v>
      </c>
      <c r="T61" s="33">
        <f t="shared" si="23"/>
        <v>59692.69</v>
      </c>
      <c r="U61" s="33">
        <f t="shared" si="23"/>
        <v>533900.64</v>
      </c>
      <c r="V61" s="33">
        <f t="shared" si="23"/>
        <v>-62681.479999999996</v>
      </c>
      <c r="W61" s="33">
        <f t="shared" si="23"/>
        <v>471219.16</v>
      </c>
      <c r="X61" s="33">
        <f t="shared" si="23"/>
        <v>276871.64</v>
      </c>
      <c r="Y61" s="79">
        <f>X61/U61</f>
        <v>0.51858270857289102</v>
      </c>
    </row>
    <row r="62" spans="1:25" x14ac:dyDescent="0.25">
      <c r="A62" s="141"/>
    </row>
    <row r="63" spans="1:25" ht="22.5" customHeight="1" thickBot="1" x14ac:dyDescent="0.3">
      <c r="A63" s="141"/>
    </row>
    <row r="64" spans="1:25" ht="49.5" customHeight="1" thickBot="1" x14ac:dyDescent="0.3">
      <c r="A64" s="141"/>
      <c r="B64" s="108" t="s">
        <v>78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10"/>
    </row>
    <row r="65" spans="1:23" ht="49.5" customHeight="1" x14ac:dyDescent="0.25">
      <c r="A65" s="141"/>
      <c r="B65" s="113"/>
      <c r="C65" s="115" t="s">
        <v>23</v>
      </c>
      <c r="D65" s="106"/>
      <c r="E65" s="116"/>
      <c r="F65" s="105" t="s">
        <v>0</v>
      </c>
      <c r="G65" s="106"/>
      <c r="H65" s="107"/>
      <c r="I65" s="115" t="s">
        <v>1</v>
      </c>
      <c r="J65" s="106"/>
      <c r="K65" s="116"/>
      <c r="L65" s="105" t="s">
        <v>2</v>
      </c>
      <c r="M65" s="106"/>
      <c r="N65" s="107"/>
      <c r="O65" s="115" t="s">
        <v>3</v>
      </c>
      <c r="P65" s="106"/>
      <c r="Q65" s="116"/>
      <c r="R65" s="105" t="s">
        <v>21</v>
      </c>
      <c r="S65" s="106"/>
      <c r="T65" s="107"/>
      <c r="U65" s="105" t="s">
        <v>24</v>
      </c>
      <c r="V65" s="106"/>
      <c r="W65" s="107"/>
    </row>
    <row r="66" spans="1:23" ht="22.5" customHeight="1" x14ac:dyDescent="0.25">
      <c r="A66" s="141"/>
      <c r="B66" s="114"/>
      <c r="C66" s="57" t="s">
        <v>25</v>
      </c>
      <c r="D66" s="23" t="s">
        <v>26</v>
      </c>
      <c r="E66" s="56" t="s">
        <v>27</v>
      </c>
      <c r="F66" s="22" t="s">
        <v>25</v>
      </c>
      <c r="G66" s="23" t="s">
        <v>26</v>
      </c>
      <c r="H66" s="24" t="s">
        <v>27</v>
      </c>
      <c r="I66" s="57" t="s">
        <v>25</v>
      </c>
      <c r="J66" s="23" t="s">
        <v>26</v>
      </c>
      <c r="K66" s="56" t="s">
        <v>27</v>
      </c>
      <c r="L66" s="22" t="s">
        <v>25</v>
      </c>
      <c r="M66" s="23" t="s">
        <v>26</v>
      </c>
      <c r="N66" s="24" t="s">
        <v>27</v>
      </c>
      <c r="O66" s="57" t="s">
        <v>25</v>
      </c>
      <c r="P66" s="23" t="s">
        <v>26</v>
      </c>
      <c r="Q66" s="56" t="s">
        <v>27</v>
      </c>
      <c r="R66" s="22" t="s">
        <v>25</v>
      </c>
      <c r="S66" s="23" t="s">
        <v>26</v>
      </c>
      <c r="T66" s="24" t="s">
        <v>27</v>
      </c>
      <c r="U66" s="22" t="s">
        <v>25</v>
      </c>
      <c r="V66" s="23" t="s">
        <v>26</v>
      </c>
      <c r="W66" s="24" t="s">
        <v>27</v>
      </c>
    </row>
    <row r="67" spans="1:23" ht="22.5" customHeight="1" x14ac:dyDescent="0.25">
      <c r="A67" s="141"/>
      <c r="B67" s="12" t="s">
        <v>30</v>
      </c>
      <c r="C67" s="147">
        <v>10.050000000000001</v>
      </c>
      <c r="D67" s="148">
        <v>0</v>
      </c>
      <c r="E67" s="149">
        <f>C67+D67</f>
        <v>10.050000000000001</v>
      </c>
      <c r="F67" s="147">
        <v>291.41229999999996</v>
      </c>
      <c r="G67" s="148">
        <v>0</v>
      </c>
      <c r="H67" s="149">
        <f>F67+G67</f>
        <v>291.41229999999996</v>
      </c>
      <c r="I67" s="147">
        <v>33.654000000000003</v>
      </c>
      <c r="J67" s="148">
        <v>-12.1</v>
      </c>
      <c r="K67" s="149">
        <f>I67+J67</f>
        <v>21.554000000000002</v>
      </c>
      <c r="L67" s="147">
        <v>35.545592759999998</v>
      </c>
      <c r="M67" s="148">
        <v>0</v>
      </c>
      <c r="N67" s="149">
        <f>L67+M67</f>
        <v>35.545592759999998</v>
      </c>
      <c r="O67" s="147">
        <v>53.506953619999997</v>
      </c>
      <c r="P67" s="148">
        <v>-3.37</v>
      </c>
      <c r="Q67" s="149">
        <f>O67+P67</f>
        <v>50.13695362</v>
      </c>
      <c r="R67" s="147">
        <v>7.07189362</v>
      </c>
      <c r="S67" s="148">
        <v>-0.88549999999999995</v>
      </c>
      <c r="T67" s="149">
        <f>R67+S67</f>
        <v>6.1863936200000005</v>
      </c>
      <c r="U67" s="147">
        <f t="shared" ref="U67:V70" si="24">C67+F67+I67+L67+O67+R67</f>
        <v>431.24073999999996</v>
      </c>
      <c r="V67" s="148">
        <f t="shared" si="24"/>
        <v>-16.355499999999999</v>
      </c>
      <c r="W67" s="149">
        <f>V67+U67</f>
        <v>414.88523999999995</v>
      </c>
    </row>
    <row r="68" spans="1:23" ht="22.5" customHeight="1" x14ac:dyDescent="0.25">
      <c r="A68" s="136"/>
      <c r="B68" s="12" t="s">
        <v>31</v>
      </c>
      <c r="C68" s="147">
        <v>0</v>
      </c>
      <c r="D68" s="148">
        <v>0</v>
      </c>
      <c r="E68" s="149">
        <f>C68+D68</f>
        <v>0</v>
      </c>
      <c r="F68" s="147">
        <v>0</v>
      </c>
      <c r="G68" s="148">
        <v>-0.317</v>
      </c>
      <c r="H68" s="149">
        <v>0.63522699999999999</v>
      </c>
      <c r="I68" s="147">
        <v>0</v>
      </c>
      <c r="J68" s="148">
        <v>0</v>
      </c>
      <c r="K68" s="149">
        <f>I68+J68</f>
        <v>0</v>
      </c>
      <c r="L68" s="147">
        <v>0.59955999999999998</v>
      </c>
      <c r="M68" s="148">
        <v>-1.1866777799999999</v>
      </c>
      <c r="N68" s="149">
        <f>L68+M68</f>
        <v>-0.58711777999999992</v>
      </c>
      <c r="O68" s="147">
        <v>0</v>
      </c>
      <c r="P68" s="148">
        <v>-5.4279000000000002</v>
      </c>
      <c r="Q68" s="149">
        <f>O68+P68</f>
        <v>-5.4279000000000002</v>
      </c>
      <c r="R68" s="147">
        <v>9.8748870000000011</v>
      </c>
      <c r="S68" s="148">
        <v>-0.02</v>
      </c>
      <c r="T68" s="149">
        <f>R68+S68</f>
        <v>9.8548870000000015</v>
      </c>
      <c r="U68" s="147">
        <f t="shared" si="24"/>
        <v>10.474447000000001</v>
      </c>
      <c r="V68" s="148">
        <f t="shared" si="24"/>
        <v>-6.9515777799999992</v>
      </c>
      <c r="W68" s="149">
        <f>V68+U68</f>
        <v>3.5228692200000022</v>
      </c>
    </row>
    <row r="69" spans="1:23" ht="22.5" customHeight="1" x14ac:dyDescent="0.25">
      <c r="A69" s="141"/>
      <c r="B69" s="12" t="s">
        <v>32</v>
      </c>
      <c r="C69" s="147">
        <v>0.91720308819064988</v>
      </c>
      <c r="D69" s="148">
        <v>-8.6999999999999994E-3</v>
      </c>
      <c r="E69" s="149">
        <f>C69+D69</f>
        <v>0.90850308819064984</v>
      </c>
      <c r="F69" s="147">
        <v>4.1757390000000001</v>
      </c>
      <c r="G69" s="148">
        <v>-1.6808700000000001</v>
      </c>
      <c r="H69" s="149">
        <v>2.0007844611528816</v>
      </c>
      <c r="I69" s="147">
        <v>0.75</v>
      </c>
      <c r="J69" s="148">
        <v>-12.1</v>
      </c>
      <c r="K69" s="149">
        <f>I69+J69</f>
        <v>-11.35</v>
      </c>
      <c r="L69" s="147">
        <v>2.3076999999999996</v>
      </c>
      <c r="M69" s="148">
        <v>-2.0921000000000003</v>
      </c>
      <c r="N69" s="149">
        <f>L69+M69</f>
        <v>0.21559999999999935</v>
      </c>
      <c r="O69" s="147">
        <v>8.5023182000000013</v>
      </c>
      <c r="P69" s="148">
        <v>-0.69680000000000009</v>
      </c>
      <c r="Q69" s="149">
        <f>O69+P69</f>
        <v>7.8055182000000016</v>
      </c>
      <c r="R69" s="147">
        <v>8.1539000000000001</v>
      </c>
      <c r="S69" s="148">
        <v>-4.38286</v>
      </c>
      <c r="T69" s="149">
        <f>R69+S69</f>
        <v>3.7710400000000002</v>
      </c>
      <c r="U69" s="147">
        <f t="shared" si="24"/>
        <v>24.806860288190652</v>
      </c>
      <c r="V69" s="148">
        <f t="shared" si="24"/>
        <v>-20.96133</v>
      </c>
      <c r="W69" s="149">
        <f>V69+U69</f>
        <v>3.8455302881906519</v>
      </c>
    </row>
    <row r="70" spans="1:23" ht="22.5" customHeight="1" thickBot="1" x14ac:dyDescent="0.3">
      <c r="B70" s="58" t="s">
        <v>33</v>
      </c>
      <c r="C70" s="150">
        <v>15.6</v>
      </c>
      <c r="D70" s="151">
        <v>0</v>
      </c>
      <c r="E70" s="152">
        <f>C70+D70</f>
        <v>15.6</v>
      </c>
      <c r="F70" s="150">
        <v>1</v>
      </c>
      <c r="G70" s="151">
        <v>0</v>
      </c>
      <c r="H70" s="152">
        <v>2.7172000000000001</v>
      </c>
      <c r="I70" s="150">
        <v>2.87</v>
      </c>
      <c r="J70" s="151">
        <v>0</v>
      </c>
      <c r="K70" s="152">
        <f>I70+J70</f>
        <v>2.87</v>
      </c>
      <c r="L70" s="150">
        <v>3.17</v>
      </c>
      <c r="M70" s="151">
        <v>0</v>
      </c>
      <c r="N70" s="152">
        <f>L70+M70</f>
        <v>3.17</v>
      </c>
      <c r="O70" s="150">
        <v>3.47</v>
      </c>
      <c r="P70" s="151">
        <v>-0.91</v>
      </c>
      <c r="Q70" s="152">
        <f>O70+P70</f>
        <v>2.56</v>
      </c>
      <c r="R70" s="150">
        <v>0</v>
      </c>
      <c r="S70" s="151">
        <v>0</v>
      </c>
      <c r="T70" s="152">
        <f>R70+S70</f>
        <v>0</v>
      </c>
      <c r="U70" s="150">
        <f t="shared" si="24"/>
        <v>26.11</v>
      </c>
      <c r="V70" s="151">
        <f t="shared" si="24"/>
        <v>-0.91</v>
      </c>
      <c r="W70" s="152">
        <f>V70+U70</f>
        <v>25.2</v>
      </c>
    </row>
    <row r="71" spans="1:23" ht="13.8" thickBot="1" x14ac:dyDescent="0.3">
      <c r="B71" s="17" t="s">
        <v>19</v>
      </c>
      <c r="C71" s="83">
        <f>SUM(C67:C70)</f>
        <v>26.567203088190652</v>
      </c>
      <c r="D71" s="18">
        <f t="shared" ref="D71:W71" si="25">SUM(D67:D70)</f>
        <v>-8.6999999999999994E-3</v>
      </c>
      <c r="E71" s="84">
        <f t="shared" si="25"/>
        <v>26.558503088190648</v>
      </c>
      <c r="F71" s="83">
        <f t="shared" si="25"/>
        <v>296.58803899999998</v>
      </c>
      <c r="G71" s="18">
        <f t="shared" si="25"/>
        <v>-1.99787</v>
      </c>
      <c r="H71" s="85">
        <f t="shared" si="25"/>
        <v>296.76551146115281</v>
      </c>
      <c r="I71" s="18">
        <f t="shared" si="25"/>
        <v>37.274000000000001</v>
      </c>
      <c r="J71" s="18">
        <f t="shared" si="25"/>
        <v>-24.2</v>
      </c>
      <c r="K71" s="84">
        <f t="shared" si="25"/>
        <v>13.074000000000002</v>
      </c>
      <c r="L71" s="83">
        <f t="shared" si="25"/>
        <v>41.622852759999994</v>
      </c>
      <c r="M71" s="18">
        <f t="shared" si="25"/>
        <v>-3.2787777800000004</v>
      </c>
      <c r="N71" s="85">
        <f t="shared" si="25"/>
        <v>38.344074980000002</v>
      </c>
      <c r="O71" s="18">
        <f t="shared" si="25"/>
        <v>65.479271819999994</v>
      </c>
      <c r="P71" s="18">
        <f t="shared" si="25"/>
        <v>-10.4047</v>
      </c>
      <c r="Q71" s="84">
        <f t="shared" si="25"/>
        <v>55.074571820000003</v>
      </c>
      <c r="R71" s="83">
        <f t="shared" si="25"/>
        <v>25.100680620000002</v>
      </c>
      <c r="S71" s="18">
        <f t="shared" si="25"/>
        <v>-5.2883599999999999</v>
      </c>
      <c r="T71" s="85">
        <f t="shared" si="25"/>
        <v>19.812320620000001</v>
      </c>
      <c r="U71" s="83">
        <f t="shared" si="25"/>
        <v>492.63204728819062</v>
      </c>
      <c r="V71" s="18">
        <f t="shared" si="25"/>
        <v>-45.178407780000001</v>
      </c>
      <c r="W71" s="85">
        <f t="shared" si="25"/>
        <v>447.45363950819063</v>
      </c>
    </row>
    <row r="73" spans="1:23" x14ac:dyDescent="0.25">
      <c r="J73"/>
      <c r="K73"/>
    </row>
    <row r="74" spans="1:23" x14ac:dyDescent="0.25">
      <c r="J74"/>
      <c r="K74"/>
    </row>
    <row r="75" spans="1:23" x14ac:dyDescent="0.25">
      <c r="J75"/>
      <c r="K75"/>
    </row>
    <row r="76" spans="1:23" x14ac:dyDescent="0.25">
      <c r="J76"/>
      <c r="K76"/>
    </row>
  </sheetData>
  <mergeCells count="39">
    <mergeCell ref="X3:Y3"/>
    <mergeCell ref="B2:Y2"/>
    <mergeCell ref="B29:B30"/>
    <mergeCell ref="C29:E29"/>
    <mergeCell ref="F29:H29"/>
    <mergeCell ref="I29:K29"/>
    <mergeCell ref="L29:N29"/>
    <mergeCell ref="O29:Q29"/>
    <mergeCell ref="R29:T29"/>
    <mergeCell ref="U29:W29"/>
    <mergeCell ref="X29:Y29"/>
    <mergeCell ref="C55:E55"/>
    <mergeCell ref="B55:B56"/>
    <mergeCell ref="F55:H55"/>
    <mergeCell ref="I55:K55"/>
    <mergeCell ref="L55:N55"/>
    <mergeCell ref="O55:Q55"/>
    <mergeCell ref="R55:T55"/>
    <mergeCell ref="U55:W55"/>
    <mergeCell ref="C3:E3"/>
    <mergeCell ref="F3:H3"/>
    <mergeCell ref="I3:K3"/>
    <mergeCell ref="L3:N3"/>
    <mergeCell ref="O3:Q3"/>
    <mergeCell ref="X55:Y55"/>
    <mergeCell ref="B54:Y54"/>
    <mergeCell ref="B28:W28"/>
    <mergeCell ref="R3:T3"/>
    <mergeCell ref="U3:W3"/>
    <mergeCell ref="R65:T65"/>
    <mergeCell ref="U65:W65"/>
    <mergeCell ref="B64:W64"/>
    <mergeCell ref="B3:B4"/>
    <mergeCell ref="B65:B66"/>
    <mergeCell ref="C65:E65"/>
    <mergeCell ref="F65:H65"/>
    <mergeCell ref="I65:K65"/>
    <mergeCell ref="L65:N65"/>
    <mergeCell ref="O65:Q6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workbookViewId="0"/>
  </sheetViews>
  <sheetFormatPr defaultRowHeight="13.2" x14ac:dyDescent="0.25"/>
  <cols>
    <col min="2" max="2" width="20.88671875" style="7" customWidth="1"/>
    <col min="3" max="3" width="24.44140625" style="7" customWidth="1"/>
    <col min="4" max="5" width="10.6640625" style="7" customWidth="1"/>
    <col min="6" max="14" width="9.109375" style="7" customWidth="1"/>
  </cols>
  <sheetData>
    <row r="2" spans="2:14" ht="15.6" x14ac:dyDescent="0.3">
      <c r="B2" s="64" t="s">
        <v>45</v>
      </c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5"/>
    </row>
    <row r="3" spans="2:14" x14ac:dyDescent="0.25">
      <c r="B3" s="65"/>
      <c r="C3" s="65"/>
      <c r="D3" s="65"/>
      <c r="E3" s="66"/>
      <c r="F3" s="66"/>
      <c r="G3" s="66"/>
      <c r="H3" s="66"/>
      <c r="I3" s="66"/>
      <c r="J3" s="66"/>
      <c r="K3" s="66"/>
      <c r="L3" s="66"/>
      <c r="M3" s="66"/>
      <c r="N3" s="65"/>
    </row>
    <row r="4" spans="2:14" x14ac:dyDescent="0.25">
      <c r="B4" s="67"/>
      <c r="C4" s="67"/>
      <c r="D4" s="68" t="s">
        <v>46</v>
      </c>
      <c r="E4" s="68" t="s">
        <v>47</v>
      </c>
      <c r="F4" s="68" t="s">
        <v>48</v>
      </c>
      <c r="G4" s="68" t="s">
        <v>49</v>
      </c>
      <c r="H4" s="68" t="s">
        <v>50</v>
      </c>
      <c r="I4" s="69" t="s">
        <v>51</v>
      </c>
      <c r="J4" s="69" t="s">
        <v>52</v>
      </c>
      <c r="K4" s="69" t="s">
        <v>53</v>
      </c>
      <c r="L4" s="69" t="s">
        <v>70</v>
      </c>
      <c r="M4" s="69" t="s">
        <v>77</v>
      </c>
      <c r="N4" s="69" t="s">
        <v>76</v>
      </c>
    </row>
    <row r="5" spans="2:14" x14ac:dyDescent="0.25">
      <c r="B5" s="122" t="s">
        <v>54</v>
      </c>
      <c r="C5" s="70" t="s">
        <v>55</v>
      </c>
      <c r="D5" s="71">
        <v>-10534</v>
      </c>
      <c r="E5" s="71">
        <v>-3774</v>
      </c>
      <c r="F5" s="71">
        <v>-4437.7999999999993</v>
      </c>
      <c r="G5" s="71">
        <v>-4811.3599999999997</v>
      </c>
      <c r="H5" s="71">
        <v>-1944</v>
      </c>
      <c r="I5" s="71">
        <v>29339.86</v>
      </c>
      <c r="J5" s="71">
        <v>67059.8</v>
      </c>
      <c r="K5" s="71">
        <v>-711.04999999999927</v>
      </c>
      <c r="L5" s="71">
        <v>2478</v>
      </c>
      <c r="M5" s="71">
        <v>7047.4</v>
      </c>
      <c r="N5" s="72">
        <f t="shared" ref="N5:N10" si="0">SUM(D5:M5)</f>
        <v>79712.849999999991</v>
      </c>
    </row>
    <row r="6" spans="2:14" x14ac:dyDescent="0.25">
      <c r="B6" s="123"/>
      <c r="C6" s="70" t="s">
        <v>56</v>
      </c>
      <c r="D6" s="71">
        <v>-170</v>
      </c>
      <c r="E6" s="71">
        <v>-328</v>
      </c>
      <c r="F6" s="71">
        <v>66</v>
      </c>
      <c r="G6" s="71">
        <v>-14</v>
      </c>
      <c r="H6" s="71">
        <v>-129</v>
      </c>
      <c r="I6" s="71">
        <v>-823</v>
      </c>
      <c r="J6" s="71">
        <v>-563</v>
      </c>
      <c r="K6" s="71">
        <v>-221.12</v>
      </c>
      <c r="L6" s="71">
        <v>-1173</v>
      </c>
      <c r="M6" s="71">
        <v>-12289.9</v>
      </c>
      <c r="N6" s="72">
        <f t="shared" si="0"/>
        <v>-15645.02</v>
      </c>
    </row>
    <row r="7" spans="2:14" x14ac:dyDescent="0.25">
      <c r="B7" s="123"/>
      <c r="C7" s="70" t="s">
        <v>57</v>
      </c>
      <c r="D7" s="71">
        <v>119</v>
      </c>
      <c r="E7" s="71">
        <v>-1166</v>
      </c>
      <c r="F7" s="71">
        <v>-843</v>
      </c>
      <c r="G7" s="71">
        <v>3707</v>
      </c>
      <c r="H7" s="71">
        <v>-691</v>
      </c>
      <c r="I7" s="71">
        <v>15.600000000000023</v>
      </c>
      <c r="J7" s="71">
        <v>-2756.5</v>
      </c>
      <c r="K7" s="71">
        <v>-2657.45</v>
      </c>
      <c r="L7" s="71">
        <v>-1173</v>
      </c>
      <c r="M7" s="71">
        <v>144</v>
      </c>
      <c r="N7" s="72">
        <f t="shared" si="0"/>
        <v>-5301.35</v>
      </c>
    </row>
    <row r="8" spans="2:14" x14ac:dyDescent="0.25">
      <c r="B8" s="123"/>
      <c r="C8" s="70" t="s">
        <v>58</v>
      </c>
      <c r="D8" s="71">
        <v>-142</v>
      </c>
      <c r="E8" s="71">
        <v>-2167</v>
      </c>
      <c r="F8" s="71">
        <v>-397</v>
      </c>
      <c r="G8" s="71">
        <v>-3693.5299999999997</v>
      </c>
      <c r="H8" s="71">
        <v>-12433</v>
      </c>
      <c r="I8" s="71">
        <v>0</v>
      </c>
      <c r="J8" s="71">
        <v>-424.95</v>
      </c>
      <c r="K8" s="71">
        <v>-2410.8000000000002</v>
      </c>
      <c r="L8" s="71">
        <v>1416.1</v>
      </c>
      <c r="M8" s="71">
        <v>-2050.1999999999998</v>
      </c>
      <c r="N8" s="72">
        <f t="shared" si="0"/>
        <v>-22302.38</v>
      </c>
    </row>
    <row r="9" spans="2:14" x14ac:dyDescent="0.25">
      <c r="B9" s="123"/>
      <c r="C9" s="67" t="s">
        <v>59</v>
      </c>
      <c r="D9" s="68">
        <f>SUM(D5:D8)</f>
        <v>-10727</v>
      </c>
      <c r="E9" s="68">
        <f>SUM(E5:E8)</f>
        <v>-7435</v>
      </c>
      <c r="F9" s="68">
        <f t="shared" ref="F9:L9" si="1">SUM(F5:F8)</f>
        <v>-5611.7999999999993</v>
      </c>
      <c r="G9" s="68">
        <f t="shared" si="1"/>
        <v>-4811.8899999999994</v>
      </c>
      <c r="H9" s="68">
        <f t="shared" si="1"/>
        <v>-15197</v>
      </c>
      <c r="I9" s="68">
        <f t="shared" si="1"/>
        <v>28532.46</v>
      </c>
      <c r="J9" s="68">
        <f t="shared" si="1"/>
        <v>63315.350000000006</v>
      </c>
      <c r="K9" s="68">
        <f t="shared" si="1"/>
        <v>-6000.4199999999992</v>
      </c>
      <c r="L9" s="68">
        <f t="shared" si="1"/>
        <v>1548.1</v>
      </c>
      <c r="M9" s="68">
        <f>SUM(M5:M8)</f>
        <v>-7148.7</v>
      </c>
      <c r="N9" s="68">
        <f t="shared" si="0"/>
        <v>36464.100000000006</v>
      </c>
    </row>
    <row r="10" spans="2:14" x14ac:dyDescent="0.25">
      <c r="B10" s="122" t="s">
        <v>60</v>
      </c>
      <c r="C10" s="70" t="s">
        <v>61</v>
      </c>
      <c r="D10" s="71">
        <v>35</v>
      </c>
      <c r="E10" s="71"/>
      <c r="F10" s="71"/>
      <c r="G10" s="71"/>
      <c r="H10" s="71"/>
      <c r="I10" s="71"/>
      <c r="J10" s="71"/>
      <c r="K10" s="71"/>
      <c r="L10" s="71"/>
      <c r="M10" s="71"/>
      <c r="N10" s="72">
        <f t="shared" si="0"/>
        <v>35</v>
      </c>
    </row>
    <row r="11" spans="2:14" x14ac:dyDescent="0.25">
      <c r="B11" s="123"/>
      <c r="C11" s="70" t="s">
        <v>62</v>
      </c>
      <c r="D11" s="71"/>
      <c r="E11" s="71">
        <v>349</v>
      </c>
      <c r="F11" s="71"/>
      <c r="G11" s="71">
        <v>1685</v>
      </c>
      <c r="H11" s="71"/>
      <c r="I11" s="71">
        <v>-414</v>
      </c>
      <c r="J11" s="71">
        <v>-7700</v>
      </c>
      <c r="K11" s="71"/>
      <c r="L11" s="71">
        <v>4854.5</v>
      </c>
      <c r="M11" s="71">
        <v>-91.6</v>
      </c>
      <c r="N11" s="72">
        <f t="shared" ref="N11:N16" si="2">SUM(D11:M11)</f>
        <v>-1317.1</v>
      </c>
    </row>
    <row r="12" spans="2:14" x14ac:dyDescent="0.25">
      <c r="B12" s="123"/>
      <c r="C12" s="70" t="s">
        <v>63</v>
      </c>
      <c r="D12" s="71"/>
      <c r="E12" s="71"/>
      <c r="F12" s="71">
        <v>-34</v>
      </c>
      <c r="G12" s="71">
        <v>564</v>
      </c>
      <c r="H12" s="71">
        <v>-237</v>
      </c>
      <c r="I12" s="71">
        <v>70</v>
      </c>
      <c r="J12" s="71"/>
      <c r="K12" s="71"/>
      <c r="L12" s="71">
        <v>53</v>
      </c>
      <c r="M12" s="71"/>
      <c r="N12" s="72">
        <f t="shared" si="2"/>
        <v>416</v>
      </c>
    </row>
    <row r="13" spans="2:14" x14ac:dyDescent="0.25">
      <c r="B13" s="123"/>
      <c r="C13" s="70" t="s">
        <v>64</v>
      </c>
      <c r="D13" s="71">
        <v>-4</v>
      </c>
      <c r="E13" s="71">
        <v>0</v>
      </c>
      <c r="F13" s="71">
        <v>-1572.99</v>
      </c>
      <c r="G13" s="71">
        <v>-262</v>
      </c>
      <c r="H13" s="71">
        <v>105</v>
      </c>
      <c r="I13" s="71"/>
      <c r="J13" s="71">
        <v>-50</v>
      </c>
      <c r="K13" s="71">
        <v>36</v>
      </c>
      <c r="L13" s="71">
        <v>44.800000000000011</v>
      </c>
      <c r="M13" s="71">
        <v>368</v>
      </c>
      <c r="N13" s="72">
        <f t="shared" si="2"/>
        <v>-1335.19</v>
      </c>
    </row>
    <row r="14" spans="2:14" x14ac:dyDescent="0.25">
      <c r="B14" s="123"/>
      <c r="C14" s="70" t="s">
        <v>65</v>
      </c>
      <c r="D14" s="71">
        <v>7</v>
      </c>
      <c r="E14" s="71"/>
      <c r="F14" s="71">
        <v>1242</v>
      </c>
      <c r="G14" s="71"/>
      <c r="H14" s="71"/>
      <c r="I14" s="71">
        <v>0</v>
      </c>
      <c r="J14" s="71">
        <v>7</v>
      </c>
      <c r="K14" s="71"/>
      <c r="L14" s="71">
        <v>-207</v>
      </c>
      <c r="M14" s="71">
        <v>-360</v>
      </c>
      <c r="N14" s="72">
        <f t="shared" si="2"/>
        <v>689</v>
      </c>
    </row>
    <row r="15" spans="2:14" x14ac:dyDescent="0.25">
      <c r="B15" s="123"/>
      <c r="C15" s="70" t="s">
        <v>66</v>
      </c>
      <c r="D15" s="71"/>
      <c r="E15" s="71">
        <v>-6</v>
      </c>
      <c r="F15" s="71"/>
      <c r="G15" s="71">
        <v>1300</v>
      </c>
      <c r="H15" s="71">
        <v>2036</v>
      </c>
      <c r="I15" s="71"/>
      <c r="J15" s="71">
        <v>12756</v>
      </c>
      <c r="K15" s="71">
        <v>142</v>
      </c>
      <c r="L15" s="71"/>
      <c r="M15" s="71">
        <v>-71.75</v>
      </c>
      <c r="N15" s="72">
        <f t="shared" si="2"/>
        <v>16156.25</v>
      </c>
    </row>
    <row r="16" spans="2:14" x14ac:dyDescent="0.25">
      <c r="B16" s="123"/>
      <c r="C16" s="70" t="s">
        <v>67</v>
      </c>
      <c r="D16" s="71">
        <v>5519</v>
      </c>
      <c r="E16" s="71">
        <v>2137</v>
      </c>
      <c r="F16" s="71">
        <v>-801</v>
      </c>
      <c r="G16" s="71">
        <v>1334</v>
      </c>
      <c r="H16" s="71">
        <v>943</v>
      </c>
      <c r="I16" s="71">
        <v>-548</v>
      </c>
      <c r="J16" s="71">
        <v>-772</v>
      </c>
      <c r="K16" s="71">
        <v>2101.5500000000002</v>
      </c>
      <c r="L16" s="71">
        <v>8582</v>
      </c>
      <c r="M16" s="71">
        <v>8044</v>
      </c>
      <c r="N16" s="72">
        <f t="shared" si="2"/>
        <v>26539.55</v>
      </c>
    </row>
    <row r="17" spans="2:14" x14ac:dyDescent="0.25">
      <c r="B17" s="124"/>
      <c r="C17" s="67" t="s">
        <v>68</v>
      </c>
      <c r="D17" s="68">
        <f>SUM(D10:D16)</f>
        <v>5557</v>
      </c>
      <c r="E17" s="68">
        <f>SUM(E10:E16)</f>
        <v>2480</v>
      </c>
      <c r="F17" s="68">
        <f t="shared" ref="F17:L17" si="3">SUM(F10:F16)</f>
        <v>-1165.99</v>
      </c>
      <c r="G17" s="68">
        <f t="shared" si="3"/>
        <v>4621</v>
      </c>
      <c r="H17" s="68">
        <f t="shared" si="3"/>
        <v>2847</v>
      </c>
      <c r="I17" s="68">
        <f t="shared" si="3"/>
        <v>-892</v>
      </c>
      <c r="J17" s="68">
        <f t="shared" si="3"/>
        <v>4241</v>
      </c>
      <c r="K17" s="68">
        <f t="shared" si="3"/>
        <v>2279.5500000000002</v>
      </c>
      <c r="L17" s="68">
        <f t="shared" si="3"/>
        <v>13327.3</v>
      </c>
      <c r="M17" s="68">
        <f>SUM(M10:M16)</f>
        <v>7888.65</v>
      </c>
      <c r="N17" s="68">
        <f>SUM(D17:M17)</f>
        <v>41183.51</v>
      </c>
    </row>
    <row r="18" spans="2:14" x14ac:dyDescent="0.25">
      <c r="B18" s="73"/>
      <c r="C18" s="74" t="s">
        <v>69</v>
      </c>
      <c r="D18" s="75">
        <v>-831</v>
      </c>
      <c r="E18" s="75">
        <v>-8145</v>
      </c>
      <c r="F18" s="75">
        <v>-5206.79</v>
      </c>
      <c r="G18" s="75">
        <v>-2164.89</v>
      </c>
      <c r="H18" s="75">
        <v>-14086</v>
      </c>
      <c r="I18" s="75">
        <v>34491.46</v>
      </c>
      <c r="J18" s="75">
        <v>72961.600000000006</v>
      </c>
      <c r="K18" s="75">
        <v>-366.93550000000005</v>
      </c>
      <c r="L18" s="75">
        <v>16689.400000000001</v>
      </c>
      <c r="M18" s="75">
        <v>-4839.75</v>
      </c>
      <c r="N18" s="75">
        <f>SUM(D18:M18)</f>
        <v>88502.094500000007</v>
      </c>
    </row>
    <row r="20" spans="2:14" x14ac:dyDescent="0.25">
      <c r="B20"/>
      <c r="C20"/>
      <c r="D20" s="86"/>
      <c r="E20"/>
      <c r="F20"/>
      <c r="G20"/>
      <c r="H20"/>
      <c r="I20"/>
      <c r="J20"/>
      <c r="K20"/>
      <c r="L20"/>
      <c r="M20"/>
      <c r="N20"/>
    </row>
    <row r="21" spans="2:14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x14ac:dyDescent="0.2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x14ac:dyDescent="0.25">
      <c r="B32"/>
      <c r="C32"/>
      <c r="D32"/>
      <c r="E32"/>
      <c r="F32"/>
      <c r="G32"/>
      <c r="H32"/>
      <c r="I32"/>
      <c r="J32"/>
      <c r="K32"/>
      <c r="L32"/>
      <c r="M32"/>
      <c r="N32"/>
    </row>
    <row r="33" customFormat="1" x14ac:dyDescent="0.25"/>
  </sheetData>
  <mergeCells count="2">
    <mergeCell ref="B5:B9"/>
    <mergeCell ref="B10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6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8.88671875" style="36" customWidth="1"/>
    <col min="2" max="2" width="23.44140625" style="36" customWidth="1"/>
    <col min="3" max="16384" width="8.88671875" style="36"/>
  </cols>
  <sheetData>
    <row r="1" spans="1:247" ht="16.2" customHeight="1" x14ac:dyDescent="0.4">
      <c r="A1" s="34"/>
      <c r="B1" s="35"/>
    </row>
    <row r="2" spans="1:247" ht="17.399999999999999" x14ac:dyDescent="0.3">
      <c r="B2" s="37" t="s">
        <v>75</v>
      </c>
    </row>
    <row r="3" spans="1:247" ht="16.2" thickBot="1" x14ac:dyDescent="0.35">
      <c r="B3" s="35"/>
    </row>
    <row r="4" spans="1:247" ht="16.2" thickBot="1" x14ac:dyDescent="0.3">
      <c r="B4" s="125" t="s">
        <v>34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</row>
    <row r="5" spans="1:247" x14ac:dyDescent="0.25">
      <c r="B5" s="128" t="s">
        <v>35</v>
      </c>
      <c r="C5" s="130" t="s">
        <v>36</v>
      </c>
      <c r="D5" s="131"/>
      <c r="E5" s="132"/>
      <c r="F5" s="130" t="s">
        <v>37</v>
      </c>
      <c r="G5" s="131"/>
      <c r="H5" s="132"/>
      <c r="I5" s="130" t="s">
        <v>0</v>
      </c>
      <c r="J5" s="131"/>
      <c r="K5" s="132"/>
      <c r="L5" s="133" t="s">
        <v>38</v>
      </c>
      <c r="M5" s="134"/>
      <c r="N5" s="1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</row>
    <row r="6" spans="1:247" x14ac:dyDescent="0.25">
      <c r="A6" s="38"/>
      <c r="B6" s="129"/>
      <c r="C6" s="40" t="s">
        <v>25</v>
      </c>
      <c r="D6" s="39" t="s">
        <v>26</v>
      </c>
      <c r="E6" s="41" t="s">
        <v>27</v>
      </c>
      <c r="F6" s="40" t="s">
        <v>25</v>
      </c>
      <c r="G6" s="39" t="s">
        <v>26</v>
      </c>
      <c r="H6" s="41" t="s">
        <v>27</v>
      </c>
      <c r="I6" s="40" t="s">
        <v>25</v>
      </c>
      <c r="J6" s="39" t="s">
        <v>26</v>
      </c>
      <c r="K6" s="41" t="s">
        <v>27</v>
      </c>
      <c r="L6" s="40" t="s">
        <v>25</v>
      </c>
      <c r="M6" s="39" t="s">
        <v>26</v>
      </c>
      <c r="N6" s="41" t="s">
        <v>27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</row>
    <row r="7" spans="1:247" x14ac:dyDescent="0.25">
      <c r="A7" s="38"/>
      <c r="B7" s="95" t="s">
        <v>39</v>
      </c>
      <c r="C7" s="91">
        <v>17247</v>
      </c>
      <c r="D7" s="43">
        <v>-2783</v>
      </c>
      <c r="E7" s="44">
        <f>C7+D7</f>
        <v>14464</v>
      </c>
      <c r="F7" s="91">
        <v>602</v>
      </c>
      <c r="G7" s="43">
        <v>0</v>
      </c>
      <c r="H7" s="44">
        <f>F7+G7</f>
        <v>602</v>
      </c>
      <c r="I7" s="91">
        <v>534</v>
      </c>
      <c r="J7" s="43">
        <v>-390</v>
      </c>
      <c r="K7" s="44">
        <f>I7+J7</f>
        <v>144</v>
      </c>
      <c r="L7" s="91">
        <v>0</v>
      </c>
      <c r="M7" s="43">
        <v>0</v>
      </c>
      <c r="N7" s="44">
        <f>L7+M7</f>
        <v>0</v>
      </c>
      <c r="O7" s="45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247" x14ac:dyDescent="0.25">
      <c r="A8" s="42"/>
      <c r="B8" s="95" t="s">
        <v>4</v>
      </c>
      <c r="C8" s="92">
        <v>372</v>
      </c>
      <c r="D8" s="43">
        <v>-1746</v>
      </c>
      <c r="E8" s="47">
        <f>C8+D8</f>
        <v>-1374</v>
      </c>
      <c r="F8" s="92">
        <v>266</v>
      </c>
      <c r="G8" s="43">
        <v>0</v>
      </c>
      <c r="H8" s="47">
        <f t="shared" ref="H8:H25" si="0">F8+G8</f>
        <v>266</v>
      </c>
      <c r="I8" s="92">
        <v>236</v>
      </c>
      <c r="J8" s="43">
        <v>0</v>
      </c>
      <c r="K8" s="47">
        <f>I8+J8</f>
        <v>236</v>
      </c>
      <c r="L8" s="92">
        <v>0</v>
      </c>
      <c r="M8" s="43">
        <v>0</v>
      </c>
      <c r="N8" s="47">
        <f>L8+M8</f>
        <v>0</v>
      </c>
      <c r="O8" s="45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x14ac:dyDescent="0.25">
      <c r="A9" s="38"/>
      <c r="B9" s="95" t="s">
        <v>5</v>
      </c>
      <c r="C9" s="92">
        <v>0</v>
      </c>
      <c r="D9" s="46">
        <v>-1797</v>
      </c>
      <c r="E9" s="44">
        <f>C9+D9</f>
        <v>-1797</v>
      </c>
      <c r="F9" s="92">
        <v>358</v>
      </c>
      <c r="G9" s="46">
        <v>0</v>
      </c>
      <c r="H9" s="44">
        <f>F9+G9</f>
        <v>358</v>
      </c>
      <c r="I9" s="92">
        <v>0</v>
      </c>
      <c r="J9" s="46">
        <v>-568</v>
      </c>
      <c r="K9" s="44">
        <f>I9+J9</f>
        <v>-568</v>
      </c>
      <c r="L9" s="92">
        <v>408</v>
      </c>
      <c r="M9" s="46">
        <v>0</v>
      </c>
      <c r="N9" s="44">
        <f>L9+M9</f>
        <v>408</v>
      </c>
      <c r="O9" s="45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x14ac:dyDescent="0.25">
      <c r="A10" s="38"/>
      <c r="B10" s="95" t="s">
        <v>6</v>
      </c>
      <c r="C10" s="92">
        <v>730</v>
      </c>
      <c r="D10" s="46">
        <v>-167</v>
      </c>
      <c r="E10" s="44">
        <f t="shared" ref="E10:E26" si="1">C10+D10</f>
        <v>563</v>
      </c>
      <c r="F10" s="92">
        <v>127</v>
      </c>
      <c r="G10" s="46">
        <v>0</v>
      </c>
      <c r="H10" s="44">
        <f t="shared" si="0"/>
        <v>127</v>
      </c>
      <c r="I10" s="92">
        <v>127</v>
      </c>
      <c r="J10" s="46">
        <v>-730</v>
      </c>
      <c r="K10" s="44">
        <f t="shared" ref="K10:K25" si="2">I10+J10</f>
        <v>-603</v>
      </c>
      <c r="L10" s="92">
        <v>0</v>
      </c>
      <c r="M10" s="46">
        <v>0</v>
      </c>
      <c r="N10" s="44">
        <f t="shared" ref="N10:N25" si="3">L10+M10</f>
        <v>0</v>
      </c>
      <c r="O10" s="45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x14ac:dyDescent="0.25">
      <c r="A11" s="38"/>
      <c r="B11" s="95" t="s">
        <v>7</v>
      </c>
      <c r="C11" s="92">
        <v>0</v>
      </c>
      <c r="D11" s="46">
        <v>-405</v>
      </c>
      <c r="E11" s="44">
        <f t="shared" si="1"/>
        <v>-405</v>
      </c>
      <c r="F11" s="92">
        <v>104</v>
      </c>
      <c r="G11" s="46">
        <v>0</v>
      </c>
      <c r="H11" s="44">
        <f t="shared" si="0"/>
        <v>104</v>
      </c>
      <c r="I11" s="92">
        <v>165</v>
      </c>
      <c r="J11" s="46">
        <v>-175</v>
      </c>
      <c r="K11" s="44">
        <f t="shared" si="2"/>
        <v>-10</v>
      </c>
      <c r="L11" s="92">
        <v>0</v>
      </c>
      <c r="M11" s="46">
        <v>0</v>
      </c>
      <c r="N11" s="44">
        <f t="shared" si="3"/>
        <v>0</v>
      </c>
      <c r="O11" s="45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</row>
    <row r="12" spans="1:247" x14ac:dyDescent="0.25">
      <c r="A12" s="38"/>
      <c r="B12" s="95" t="s">
        <v>8</v>
      </c>
      <c r="C12" s="92">
        <v>0</v>
      </c>
      <c r="D12" s="46">
        <v>-1371</v>
      </c>
      <c r="E12" s="44">
        <f t="shared" si="1"/>
        <v>-1371</v>
      </c>
      <c r="F12" s="92">
        <v>187</v>
      </c>
      <c r="G12" s="46">
        <v>-445</v>
      </c>
      <c r="H12" s="44">
        <f t="shared" si="0"/>
        <v>-258</v>
      </c>
      <c r="I12" s="92">
        <v>2312</v>
      </c>
      <c r="J12" s="46">
        <v>-638</v>
      </c>
      <c r="K12" s="44">
        <f t="shared" si="2"/>
        <v>1674</v>
      </c>
      <c r="L12" s="92">
        <v>0</v>
      </c>
      <c r="M12" s="46">
        <v>0</v>
      </c>
      <c r="N12" s="44">
        <f t="shared" si="3"/>
        <v>0</v>
      </c>
      <c r="O12" s="45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</row>
    <row r="13" spans="1:247" x14ac:dyDescent="0.25">
      <c r="A13" s="38"/>
      <c r="B13" s="96" t="s">
        <v>9</v>
      </c>
      <c r="C13" s="92">
        <v>1055</v>
      </c>
      <c r="D13" s="46">
        <v>-1260</v>
      </c>
      <c r="E13" s="44">
        <f t="shared" si="1"/>
        <v>-205</v>
      </c>
      <c r="F13" s="92">
        <v>180</v>
      </c>
      <c r="G13" s="46">
        <v>0</v>
      </c>
      <c r="H13" s="44">
        <f t="shared" si="0"/>
        <v>180</v>
      </c>
      <c r="I13" s="92">
        <v>0</v>
      </c>
      <c r="J13" s="46">
        <v>-2673</v>
      </c>
      <c r="K13" s="44">
        <f t="shared" si="2"/>
        <v>-2673</v>
      </c>
      <c r="L13" s="92">
        <v>0</v>
      </c>
      <c r="M13" s="46">
        <v>0</v>
      </c>
      <c r="N13" s="44">
        <f t="shared" si="3"/>
        <v>0</v>
      </c>
      <c r="O13" s="45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x14ac:dyDescent="0.25">
      <c r="A14" s="38"/>
      <c r="B14" s="96" t="s">
        <v>10</v>
      </c>
      <c r="C14" s="92">
        <v>190</v>
      </c>
      <c r="D14" s="46">
        <v>-134</v>
      </c>
      <c r="E14" s="44">
        <f t="shared" si="1"/>
        <v>56</v>
      </c>
      <c r="F14" s="92">
        <v>83</v>
      </c>
      <c r="G14" s="46">
        <v>-197</v>
      </c>
      <c r="H14" s="44">
        <f t="shared" si="0"/>
        <v>-114</v>
      </c>
      <c r="I14" s="92">
        <v>4093</v>
      </c>
      <c r="J14" s="46">
        <v>-4970</v>
      </c>
      <c r="K14" s="44">
        <f t="shared" si="2"/>
        <v>-877</v>
      </c>
      <c r="L14" s="92">
        <v>0</v>
      </c>
      <c r="M14" s="46">
        <v>0</v>
      </c>
      <c r="N14" s="44">
        <f t="shared" si="3"/>
        <v>0</v>
      </c>
      <c r="O14" s="45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</row>
    <row r="15" spans="1:247" x14ac:dyDescent="0.25">
      <c r="A15" s="38"/>
      <c r="B15" s="96" t="s">
        <v>11</v>
      </c>
      <c r="C15" s="92">
        <v>0</v>
      </c>
      <c r="D15" s="46">
        <v>-1068</v>
      </c>
      <c r="E15" s="44">
        <f t="shared" si="1"/>
        <v>-1068</v>
      </c>
      <c r="F15" s="92">
        <v>0</v>
      </c>
      <c r="G15" s="46">
        <v>0</v>
      </c>
      <c r="H15" s="44">
        <f t="shared" si="0"/>
        <v>0</v>
      </c>
      <c r="I15" s="92">
        <v>4382</v>
      </c>
      <c r="J15" s="46">
        <v>0</v>
      </c>
      <c r="K15" s="44">
        <f t="shared" si="2"/>
        <v>4382</v>
      </c>
      <c r="L15" s="92">
        <v>124</v>
      </c>
      <c r="M15" s="46">
        <v>-21</v>
      </c>
      <c r="N15" s="44">
        <f t="shared" si="3"/>
        <v>103</v>
      </c>
      <c r="O15" s="45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  <row r="16" spans="1:247" x14ac:dyDescent="0.25">
      <c r="A16" s="38"/>
      <c r="B16" s="96" t="s">
        <v>12</v>
      </c>
      <c r="C16" s="92">
        <v>0</v>
      </c>
      <c r="D16" s="46">
        <v>-801</v>
      </c>
      <c r="E16" s="44">
        <f t="shared" si="1"/>
        <v>-801</v>
      </c>
      <c r="F16" s="92">
        <v>299</v>
      </c>
      <c r="G16" s="46">
        <v>-106</v>
      </c>
      <c r="H16" s="44">
        <f t="shared" si="0"/>
        <v>193</v>
      </c>
      <c r="I16" s="92">
        <v>106</v>
      </c>
      <c r="J16" s="46">
        <v>-524</v>
      </c>
      <c r="K16" s="44">
        <f t="shared" si="2"/>
        <v>-418</v>
      </c>
      <c r="L16" s="92">
        <v>524</v>
      </c>
      <c r="M16" s="46">
        <v>-1003</v>
      </c>
      <c r="N16" s="44">
        <f t="shared" si="3"/>
        <v>-479</v>
      </c>
      <c r="O16" s="4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</row>
    <row r="17" spans="1:247" ht="15.6" x14ac:dyDescent="0.3">
      <c r="A17" s="153"/>
      <c r="B17" s="96" t="s">
        <v>13</v>
      </c>
      <c r="C17" s="92"/>
      <c r="D17" s="46">
        <v>-311</v>
      </c>
      <c r="E17" s="44">
        <f>C17+D17</f>
        <v>-311</v>
      </c>
      <c r="F17" s="92">
        <v>162</v>
      </c>
      <c r="G17" s="46">
        <v>-170</v>
      </c>
      <c r="H17" s="44">
        <f t="shared" si="0"/>
        <v>-8</v>
      </c>
      <c r="I17" s="92">
        <v>0</v>
      </c>
      <c r="J17" s="46">
        <v>-139</v>
      </c>
      <c r="K17" s="44">
        <f t="shared" si="2"/>
        <v>-139</v>
      </c>
      <c r="L17" s="92">
        <v>29</v>
      </c>
      <c r="M17" s="46">
        <v>0</v>
      </c>
      <c r="N17" s="44">
        <f t="shared" si="3"/>
        <v>29</v>
      </c>
      <c r="O17" s="45"/>
      <c r="P17" s="101"/>
      <c r="Q17" s="101"/>
      <c r="R17" s="102"/>
      <c r="S17" s="10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</row>
    <row r="18" spans="1:247" ht="15.6" x14ac:dyDescent="0.3">
      <c r="A18" s="136"/>
      <c r="B18" s="96" t="s">
        <v>14</v>
      </c>
      <c r="C18" s="92">
        <v>232</v>
      </c>
      <c r="D18" s="46">
        <v>-879</v>
      </c>
      <c r="E18" s="44">
        <f t="shared" si="1"/>
        <v>-647</v>
      </c>
      <c r="F18" s="92">
        <v>224</v>
      </c>
      <c r="G18" s="46">
        <v>-203</v>
      </c>
      <c r="H18" s="44">
        <f t="shared" si="0"/>
        <v>21</v>
      </c>
      <c r="I18" s="92">
        <v>0</v>
      </c>
      <c r="J18" s="46">
        <v>-952</v>
      </c>
      <c r="K18" s="44">
        <f t="shared" si="2"/>
        <v>-952</v>
      </c>
      <c r="L18" s="92">
        <v>0</v>
      </c>
      <c r="M18" s="46">
        <v>0</v>
      </c>
      <c r="N18" s="44">
        <f t="shared" si="3"/>
        <v>0</v>
      </c>
      <c r="O18" s="45"/>
      <c r="P18" s="101"/>
      <c r="Q18" s="101"/>
      <c r="R18" s="102"/>
      <c r="S18" s="102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</row>
    <row r="19" spans="1:247" ht="15.6" x14ac:dyDescent="0.3">
      <c r="A19" s="153"/>
      <c r="B19" s="97" t="s">
        <v>15</v>
      </c>
      <c r="C19" s="92">
        <v>54.34</v>
      </c>
      <c r="D19" s="46">
        <v>-271</v>
      </c>
      <c r="E19" s="44">
        <f t="shared" si="1"/>
        <v>-216.66</v>
      </c>
      <c r="F19" s="92">
        <v>0</v>
      </c>
      <c r="G19" s="46">
        <v>0</v>
      </c>
      <c r="H19" s="44">
        <f t="shared" si="0"/>
        <v>0</v>
      </c>
      <c r="I19" s="92">
        <v>139</v>
      </c>
      <c r="J19" s="46">
        <v>-700</v>
      </c>
      <c r="K19" s="44">
        <f t="shared" si="2"/>
        <v>-561</v>
      </c>
      <c r="L19" s="92">
        <v>0</v>
      </c>
      <c r="M19" s="46">
        <v>0</v>
      </c>
      <c r="N19" s="44">
        <f t="shared" si="3"/>
        <v>0</v>
      </c>
      <c r="O19" s="42"/>
      <c r="P19" s="101"/>
      <c r="Q19" s="101"/>
      <c r="R19" s="102"/>
      <c r="S19" s="10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</row>
    <row r="20" spans="1:247" ht="15.6" x14ac:dyDescent="0.3">
      <c r="A20" s="38"/>
      <c r="B20" s="97" t="s">
        <v>16</v>
      </c>
      <c r="C20" s="92">
        <v>164</v>
      </c>
      <c r="D20" s="46">
        <v>-1970</v>
      </c>
      <c r="E20" s="44">
        <f t="shared" si="1"/>
        <v>-1806</v>
      </c>
      <c r="F20" s="92">
        <v>0</v>
      </c>
      <c r="G20" s="46">
        <v>-200</v>
      </c>
      <c r="H20" s="44">
        <f t="shared" si="0"/>
        <v>-200</v>
      </c>
      <c r="I20" s="92">
        <v>21</v>
      </c>
      <c r="J20" s="46">
        <v>-5310</v>
      </c>
      <c r="K20" s="44">
        <f t="shared" si="2"/>
        <v>-5289</v>
      </c>
      <c r="L20" s="92">
        <v>2044</v>
      </c>
      <c r="M20" s="46">
        <v>0</v>
      </c>
      <c r="N20" s="44">
        <f t="shared" si="3"/>
        <v>2044</v>
      </c>
      <c r="O20" s="42"/>
      <c r="P20" s="101"/>
      <c r="Q20" s="101"/>
      <c r="R20" s="102"/>
      <c r="S20" s="10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</row>
    <row r="21" spans="1:247" ht="15.6" x14ac:dyDescent="0.3">
      <c r="A21" s="38"/>
      <c r="B21" s="97" t="s">
        <v>17</v>
      </c>
      <c r="C21" s="92">
        <v>39</v>
      </c>
      <c r="D21" s="46">
        <v>-1728</v>
      </c>
      <c r="E21" s="44">
        <f t="shared" si="1"/>
        <v>-1689</v>
      </c>
      <c r="F21" s="92">
        <v>0</v>
      </c>
      <c r="G21" s="46">
        <v>-470</v>
      </c>
      <c r="H21" s="44">
        <f t="shared" si="0"/>
        <v>-470</v>
      </c>
      <c r="I21" s="92">
        <v>109</v>
      </c>
      <c r="J21" s="46">
        <v>-6769</v>
      </c>
      <c r="K21" s="44">
        <f t="shared" si="2"/>
        <v>-6660</v>
      </c>
      <c r="L21" s="92">
        <v>225</v>
      </c>
      <c r="M21" s="46">
        <v>0</v>
      </c>
      <c r="N21" s="44">
        <f t="shared" si="3"/>
        <v>225</v>
      </c>
      <c r="O21" s="42"/>
      <c r="P21" s="101"/>
      <c r="Q21" s="101"/>
      <c r="R21" s="102"/>
      <c r="S21" s="10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</row>
    <row r="22" spans="1:247" ht="15.6" x14ac:dyDescent="0.3">
      <c r="A22" s="38"/>
      <c r="B22" s="97" t="s">
        <v>18</v>
      </c>
      <c r="C22" s="92">
        <v>37</v>
      </c>
      <c r="D22" s="46">
        <v>-73</v>
      </c>
      <c r="E22" s="44">
        <f t="shared" si="1"/>
        <v>-36</v>
      </c>
      <c r="F22" s="92">
        <v>0</v>
      </c>
      <c r="G22" s="46">
        <v>-259</v>
      </c>
      <c r="H22" s="44">
        <f t="shared" si="0"/>
        <v>-259</v>
      </c>
      <c r="I22" s="92">
        <v>27</v>
      </c>
      <c r="J22" s="46">
        <v>-460.4</v>
      </c>
      <c r="K22" s="44">
        <f t="shared" si="2"/>
        <v>-433.4</v>
      </c>
      <c r="L22" s="92">
        <v>0</v>
      </c>
      <c r="M22" s="46">
        <v>0</v>
      </c>
      <c r="N22" s="44">
        <f t="shared" si="3"/>
        <v>0</v>
      </c>
      <c r="O22" s="42"/>
      <c r="P22" s="101"/>
      <c r="Q22" s="101"/>
      <c r="R22" s="102"/>
      <c r="S22" s="10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</row>
    <row r="23" spans="1:247" ht="15.6" x14ac:dyDescent="0.3">
      <c r="A23" s="38"/>
      <c r="B23" s="97" t="s">
        <v>22</v>
      </c>
      <c r="C23" s="92">
        <v>4694</v>
      </c>
      <c r="D23" s="46">
        <v>-1515</v>
      </c>
      <c r="E23" s="44">
        <f t="shared" si="1"/>
        <v>3179</v>
      </c>
      <c r="F23" s="92">
        <v>0</v>
      </c>
      <c r="G23" s="46">
        <v>-478.5</v>
      </c>
      <c r="H23" s="44">
        <f t="shared" si="0"/>
        <v>-478.5</v>
      </c>
      <c r="I23" s="92">
        <v>152</v>
      </c>
      <c r="J23" s="46">
        <v>-1557.9147</v>
      </c>
      <c r="K23" s="44">
        <f t="shared" si="2"/>
        <v>-1405.9147</v>
      </c>
      <c r="L23" s="92">
        <v>680.52</v>
      </c>
      <c r="M23" s="46">
        <v>0</v>
      </c>
      <c r="N23" s="44">
        <f t="shared" si="3"/>
        <v>680.52</v>
      </c>
      <c r="O23" s="42"/>
      <c r="P23" s="101"/>
      <c r="Q23" s="101"/>
      <c r="R23" s="102"/>
      <c r="S23" s="10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</row>
    <row r="24" spans="1:247" ht="15.6" x14ac:dyDescent="0.3">
      <c r="A24" s="38"/>
      <c r="B24" s="97" t="s">
        <v>43</v>
      </c>
      <c r="C24" s="92">
        <v>32.799999999999997</v>
      </c>
      <c r="D24" s="46">
        <v>-91.4</v>
      </c>
      <c r="E24" s="44">
        <f t="shared" si="1"/>
        <v>-58.600000000000009</v>
      </c>
      <c r="F24" s="92">
        <v>120</v>
      </c>
      <c r="G24" s="46">
        <v>-63.8</v>
      </c>
      <c r="H24" s="44">
        <f t="shared" si="0"/>
        <v>56.2</v>
      </c>
      <c r="I24" s="92">
        <v>0</v>
      </c>
      <c r="J24" s="46">
        <v>-1592.9</v>
      </c>
      <c r="K24" s="44">
        <f t="shared" si="2"/>
        <v>-1592.9</v>
      </c>
      <c r="L24" s="92">
        <v>83.5</v>
      </c>
      <c r="M24" s="46">
        <v>0</v>
      </c>
      <c r="N24" s="44">
        <f t="shared" si="3"/>
        <v>83.5</v>
      </c>
      <c r="O24" s="42"/>
      <c r="P24" s="101"/>
      <c r="Q24" s="101"/>
      <c r="R24" s="102"/>
      <c r="S24" s="10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</row>
    <row r="25" spans="1:247" ht="15.6" x14ac:dyDescent="0.3">
      <c r="A25" s="38"/>
      <c r="B25" s="97" t="s">
        <v>44</v>
      </c>
      <c r="C25" s="92">
        <v>91</v>
      </c>
      <c r="D25" s="46">
        <v>-1053.04</v>
      </c>
      <c r="E25" s="44">
        <f t="shared" si="1"/>
        <v>-962.04</v>
      </c>
      <c r="F25" s="92">
        <v>12</v>
      </c>
      <c r="G25" s="46">
        <v>-12</v>
      </c>
      <c r="H25" s="44">
        <f t="shared" si="0"/>
        <v>0</v>
      </c>
      <c r="I25" s="92">
        <v>0</v>
      </c>
      <c r="J25" s="46">
        <v>-72</v>
      </c>
      <c r="K25" s="44">
        <f t="shared" si="2"/>
        <v>-72</v>
      </c>
      <c r="L25" s="92">
        <v>0</v>
      </c>
      <c r="M25" s="46">
        <v>0</v>
      </c>
      <c r="N25" s="44">
        <f t="shared" si="3"/>
        <v>0</v>
      </c>
      <c r="O25" s="42"/>
      <c r="P25" s="101"/>
      <c r="Q25" s="101"/>
      <c r="R25" s="102"/>
      <c r="S25" s="10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</row>
    <row r="26" spans="1:247" ht="15.6" thickBot="1" x14ac:dyDescent="0.3">
      <c r="A26" s="38"/>
      <c r="B26" s="98" t="s">
        <v>74</v>
      </c>
      <c r="C26" s="154">
        <v>220.53</v>
      </c>
      <c r="D26" s="155">
        <v>-335.87</v>
      </c>
      <c r="E26" s="87">
        <f t="shared" si="1"/>
        <v>-115.34</v>
      </c>
      <c r="F26" s="154">
        <v>0</v>
      </c>
      <c r="G26" s="155">
        <v>-250</v>
      </c>
      <c r="H26" s="87">
        <f>F26+G26</f>
        <v>-250</v>
      </c>
      <c r="I26" s="156">
        <v>37.5</v>
      </c>
      <c r="J26" s="157">
        <v>-1690.9</v>
      </c>
      <c r="K26" s="94">
        <f>I26+J26</f>
        <v>-1653.4</v>
      </c>
      <c r="L26" s="154">
        <v>0</v>
      </c>
      <c r="M26" s="155">
        <v>0</v>
      </c>
      <c r="N26" s="87">
        <f>L26+M26</f>
        <v>0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</row>
    <row r="27" spans="1:247" ht="15.6" thickBot="1" x14ac:dyDescent="0.3">
      <c r="A27" s="38"/>
      <c r="B27" s="90" t="s">
        <v>40</v>
      </c>
      <c r="C27" s="93">
        <f t="shared" ref="C27:N27" si="4">SUM(C7:C26)</f>
        <v>25158.67</v>
      </c>
      <c r="D27" s="88">
        <f t="shared" si="4"/>
        <v>-19759.310000000001</v>
      </c>
      <c r="E27" s="89">
        <f t="shared" si="4"/>
        <v>5399.36</v>
      </c>
      <c r="F27" s="93">
        <f t="shared" si="4"/>
        <v>2724</v>
      </c>
      <c r="G27" s="88">
        <f t="shared" si="4"/>
        <v>-2854.3</v>
      </c>
      <c r="H27" s="89">
        <f t="shared" si="4"/>
        <v>-130.30000000000001</v>
      </c>
      <c r="I27" s="93">
        <f t="shared" si="4"/>
        <v>12440.5</v>
      </c>
      <c r="J27" s="88">
        <f t="shared" si="4"/>
        <v>-29912.114700000006</v>
      </c>
      <c r="K27" s="89">
        <f t="shared" si="4"/>
        <v>-17471.614699999998</v>
      </c>
      <c r="L27" s="93">
        <f t="shared" si="4"/>
        <v>4118.0200000000004</v>
      </c>
      <c r="M27" s="88">
        <f t="shared" si="4"/>
        <v>-1024</v>
      </c>
      <c r="N27" s="89">
        <f t="shared" si="4"/>
        <v>3094.02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</row>
    <row r="28" spans="1:247" x14ac:dyDescent="0.25">
      <c r="A28" s="42"/>
      <c r="B28" s="48" t="s">
        <v>41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5"/>
      <c r="P28" s="45"/>
      <c r="Q28" s="45"/>
      <c r="R28" s="50"/>
      <c r="S28" s="50"/>
      <c r="T28" s="50"/>
      <c r="U28" s="50"/>
      <c r="V28" s="45"/>
      <c r="W28" s="45"/>
      <c r="X28" s="50"/>
      <c r="Y28" s="50"/>
      <c r="Z28" s="45"/>
      <c r="AA28" s="45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</row>
    <row r="29" spans="1:247" ht="15.6" thickBot="1" x14ac:dyDescent="0.3">
      <c r="A29" s="38"/>
      <c r="B29" s="38"/>
      <c r="C29" s="49"/>
      <c r="D29" s="49"/>
      <c r="E29" s="49"/>
      <c r="F29" s="45"/>
      <c r="G29" s="50"/>
      <c r="H29" s="50"/>
      <c r="I29" s="50"/>
      <c r="J29" s="45"/>
      <c r="K29" s="45"/>
      <c r="L29" s="50"/>
      <c r="M29" s="50"/>
      <c r="N29" s="50"/>
      <c r="O29" s="51"/>
      <c r="P29" s="51"/>
      <c r="Q29" s="51"/>
      <c r="R29" s="52"/>
      <c r="S29" s="52"/>
      <c r="T29" s="52"/>
      <c r="U29" s="52"/>
      <c r="V29" s="51"/>
      <c r="W29" s="51"/>
      <c r="X29" s="52"/>
      <c r="Y29" s="52"/>
      <c r="Z29" s="51"/>
      <c r="AA29" s="51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</row>
    <row r="30" spans="1:247" ht="16.2" thickBot="1" x14ac:dyDescent="0.35">
      <c r="A30" s="35"/>
      <c r="B30" s="125" t="s">
        <v>42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</row>
    <row r="31" spans="1:247" x14ac:dyDescent="0.25">
      <c r="A31" s="42"/>
      <c r="B31" s="128" t="s">
        <v>35</v>
      </c>
      <c r="C31" s="130" t="s">
        <v>36</v>
      </c>
      <c r="D31" s="131"/>
      <c r="E31" s="132"/>
      <c r="F31" s="130" t="s">
        <v>37</v>
      </c>
      <c r="G31" s="131"/>
      <c r="H31" s="132"/>
      <c r="I31" s="130" t="s">
        <v>0</v>
      </c>
      <c r="J31" s="131"/>
      <c r="K31" s="132"/>
      <c r="L31" s="133" t="s">
        <v>38</v>
      </c>
      <c r="M31" s="134"/>
      <c r="N31" s="135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</row>
    <row r="32" spans="1:247" x14ac:dyDescent="0.25">
      <c r="A32" s="38"/>
      <c r="B32" s="129"/>
      <c r="C32" s="40" t="s">
        <v>25</v>
      </c>
      <c r="D32" s="39" t="s">
        <v>26</v>
      </c>
      <c r="E32" s="41" t="s">
        <v>27</v>
      </c>
      <c r="F32" s="40" t="s">
        <v>25</v>
      </c>
      <c r="G32" s="39" t="s">
        <v>26</v>
      </c>
      <c r="H32" s="41" t="s">
        <v>27</v>
      </c>
      <c r="I32" s="40" t="s">
        <v>25</v>
      </c>
      <c r="J32" s="39" t="s">
        <v>26</v>
      </c>
      <c r="K32" s="41" t="s">
        <v>27</v>
      </c>
      <c r="L32" s="40" t="s">
        <v>25</v>
      </c>
      <c r="M32" s="39" t="s">
        <v>26</v>
      </c>
      <c r="N32" s="41" t="s">
        <v>27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</row>
    <row r="33" spans="1:247" x14ac:dyDescent="0.25">
      <c r="A33" s="42"/>
      <c r="B33" s="95" t="s">
        <v>39</v>
      </c>
      <c r="C33" s="91">
        <v>28927</v>
      </c>
      <c r="D33" s="43">
        <v>-5358</v>
      </c>
      <c r="E33" s="44">
        <f>C33+D33</f>
        <v>23569</v>
      </c>
      <c r="F33" s="91">
        <v>710</v>
      </c>
      <c r="G33" s="43">
        <v>0</v>
      </c>
      <c r="H33" s="44">
        <f>F33+G33</f>
        <v>710</v>
      </c>
      <c r="I33" s="91">
        <v>19755</v>
      </c>
      <c r="J33" s="43">
        <v>-2566</v>
      </c>
      <c r="K33" s="44">
        <f>I33+J33</f>
        <v>17189</v>
      </c>
      <c r="L33" s="91">
        <v>0</v>
      </c>
      <c r="M33" s="43">
        <v>0</v>
      </c>
      <c r="N33" s="44">
        <f>L33+M33</f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</row>
    <row r="34" spans="1:247" x14ac:dyDescent="0.25">
      <c r="A34" s="38"/>
      <c r="B34" s="95" t="s">
        <v>4</v>
      </c>
      <c r="C34" s="92">
        <v>372</v>
      </c>
      <c r="D34" s="43">
        <v>-1891</v>
      </c>
      <c r="E34" s="47">
        <f>C34+D34</f>
        <v>-1519</v>
      </c>
      <c r="F34" s="92">
        <v>266</v>
      </c>
      <c r="G34" s="43">
        <v>0</v>
      </c>
      <c r="H34" s="47">
        <f t="shared" ref="H34:H52" si="5">F34+G34</f>
        <v>266</v>
      </c>
      <c r="I34" s="92">
        <v>11214</v>
      </c>
      <c r="J34" s="43">
        <v>-120</v>
      </c>
      <c r="K34" s="47">
        <f>I34+J34</f>
        <v>11094</v>
      </c>
      <c r="L34" s="92">
        <v>0</v>
      </c>
      <c r="M34" s="43">
        <v>0</v>
      </c>
      <c r="N34" s="47">
        <f>L34+M34</f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</row>
    <row r="35" spans="1:247" x14ac:dyDescent="0.25">
      <c r="A35" s="38"/>
      <c r="B35" s="95" t="s">
        <v>5</v>
      </c>
      <c r="C35" s="92">
        <v>0</v>
      </c>
      <c r="D35" s="46">
        <v>-1992</v>
      </c>
      <c r="E35" s="44">
        <f>C35+D35</f>
        <v>-1992</v>
      </c>
      <c r="F35" s="92">
        <v>553</v>
      </c>
      <c r="G35" s="46">
        <v>0</v>
      </c>
      <c r="H35" s="44">
        <f>F35+G35</f>
        <v>553</v>
      </c>
      <c r="I35" s="92">
        <v>1978</v>
      </c>
      <c r="J35" s="46">
        <v>-2264</v>
      </c>
      <c r="K35" s="44">
        <f>I35+J35</f>
        <v>-286</v>
      </c>
      <c r="L35" s="92">
        <v>408</v>
      </c>
      <c r="M35" s="46">
        <v>0</v>
      </c>
      <c r="N35" s="44">
        <f>L35+M35</f>
        <v>408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</row>
    <row r="36" spans="1:247" x14ac:dyDescent="0.25">
      <c r="A36" s="38"/>
      <c r="B36" s="95" t="s">
        <v>6</v>
      </c>
      <c r="C36" s="92">
        <v>6463</v>
      </c>
      <c r="D36" s="46">
        <v>-2528</v>
      </c>
      <c r="E36" s="44">
        <f t="shared" ref="E36:E52" si="6">C36+D36</f>
        <v>3935</v>
      </c>
      <c r="F36" s="92">
        <v>127</v>
      </c>
      <c r="G36" s="46">
        <v>0</v>
      </c>
      <c r="H36" s="44">
        <f t="shared" si="5"/>
        <v>127</v>
      </c>
      <c r="I36" s="92">
        <v>4345</v>
      </c>
      <c r="J36" s="46">
        <v>-3443</v>
      </c>
      <c r="K36" s="44">
        <f t="shared" ref="K36:K52" si="7">I36+J36</f>
        <v>902</v>
      </c>
      <c r="L36" s="92">
        <v>0</v>
      </c>
      <c r="M36" s="46">
        <v>0</v>
      </c>
      <c r="N36" s="44">
        <f t="shared" ref="N36:N51" si="8">L36+M36</f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</row>
    <row r="37" spans="1:247" x14ac:dyDescent="0.25">
      <c r="A37" s="38"/>
      <c r="B37" s="95" t="s">
        <v>7</v>
      </c>
      <c r="C37" s="92">
        <v>405</v>
      </c>
      <c r="D37" s="46">
        <v>-1008</v>
      </c>
      <c r="E37" s="44">
        <f t="shared" si="6"/>
        <v>-603</v>
      </c>
      <c r="F37" s="92">
        <v>104</v>
      </c>
      <c r="G37" s="46">
        <v>0</v>
      </c>
      <c r="H37" s="44">
        <f t="shared" si="5"/>
        <v>104</v>
      </c>
      <c r="I37" s="92">
        <v>12534</v>
      </c>
      <c r="J37" s="46">
        <v>-1129</v>
      </c>
      <c r="K37" s="44">
        <f t="shared" si="7"/>
        <v>11405</v>
      </c>
      <c r="L37" s="92">
        <v>562</v>
      </c>
      <c r="M37" s="46">
        <v>-1092</v>
      </c>
      <c r="N37" s="44">
        <f t="shared" si="8"/>
        <v>-530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</row>
    <row r="38" spans="1:247" x14ac:dyDescent="0.25">
      <c r="A38" s="38"/>
      <c r="B38" s="95" t="s">
        <v>8</v>
      </c>
      <c r="C38" s="92">
        <v>622</v>
      </c>
      <c r="D38" s="46">
        <v>-1890</v>
      </c>
      <c r="E38" s="44">
        <f t="shared" si="6"/>
        <v>-1268</v>
      </c>
      <c r="F38" s="92">
        <v>187</v>
      </c>
      <c r="G38" s="46">
        <v>-445</v>
      </c>
      <c r="H38" s="44">
        <f t="shared" si="5"/>
        <v>-258</v>
      </c>
      <c r="I38" s="92">
        <v>5905</v>
      </c>
      <c r="J38" s="46">
        <v>-1142</v>
      </c>
      <c r="K38" s="44">
        <f t="shared" si="7"/>
        <v>4763</v>
      </c>
      <c r="L38" s="92">
        <v>1026</v>
      </c>
      <c r="M38" s="46">
        <v>0</v>
      </c>
      <c r="N38" s="44">
        <f t="shared" si="8"/>
        <v>1026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</row>
    <row r="39" spans="1:247" x14ac:dyDescent="0.25">
      <c r="A39" s="38"/>
      <c r="B39" s="96" t="s">
        <v>9</v>
      </c>
      <c r="C39" s="92">
        <v>2121</v>
      </c>
      <c r="D39" s="46">
        <v>-2027</v>
      </c>
      <c r="E39" s="44">
        <f t="shared" si="6"/>
        <v>94</v>
      </c>
      <c r="F39" s="92">
        <v>459</v>
      </c>
      <c r="G39" s="46">
        <v>0</v>
      </c>
      <c r="H39" s="44">
        <f t="shared" si="5"/>
        <v>459</v>
      </c>
      <c r="I39" s="92">
        <v>8592</v>
      </c>
      <c r="J39" s="46">
        <v>-3811</v>
      </c>
      <c r="K39" s="44">
        <f t="shared" si="7"/>
        <v>4781</v>
      </c>
      <c r="L39" s="92">
        <v>2002</v>
      </c>
      <c r="M39" s="46">
        <v>-259</v>
      </c>
      <c r="N39" s="44">
        <f t="shared" si="8"/>
        <v>1743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</row>
    <row r="40" spans="1:247" x14ac:dyDescent="0.25">
      <c r="A40" s="38"/>
      <c r="B40" s="96" t="s">
        <v>10</v>
      </c>
      <c r="C40" s="92">
        <v>1983</v>
      </c>
      <c r="D40" s="46">
        <v>-1201</v>
      </c>
      <c r="E40" s="44">
        <f t="shared" si="6"/>
        <v>782</v>
      </c>
      <c r="F40" s="92">
        <v>147</v>
      </c>
      <c r="G40" s="46">
        <v>-239</v>
      </c>
      <c r="H40" s="44">
        <f t="shared" si="5"/>
        <v>-92</v>
      </c>
      <c r="I40" s="92">
        <v>5159</v>
      </c>
      <c r="J40" s="46">
        <v>-5063</v>
      </c>
      <c r="K40" s="44">
        <f t="shared" si="7"/>
        <v>96</v>
      </c>
      <c r="L40" s="92">
        <v>2009</v>
      </c>
      <c r="M40" s="46">
        <v>-750</v>
      </c>
      <c r="N40" s="44">
        <f t="shared" si="8"/>
        <v>1259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</row>
    <row r="41" spans="1:247" x14ac:dyDescent="0.25">
      <c r="A41" s="38"/>
      <c r="B41" s="96" t="s">
        <v>11</v>
      </c>
      <c r="C41" s="92">
        <v>3426</v>
      </c>
      <c r="D41" s="46">
        <v>-1171</v>
      </c>
      <c r="E41" s="44">
        <f t="shared" si="6"/>
        <v>2255</v>
      </c>
      <c r="F41" s="92">
        <v>0</v>
      </c>
      <c r="G41" s="46">
        <v>-112</v>
      </c>
      <c r="H41" s="44">
        <f t="shared" si="5"/>
        <v>-112</v>
      </c>
      <c r="I41" s="92">
        <v>7229</v>
      </c>
      <c r="J41" s="46">
        <v>-903</v>
      </c>
      <c r="K41" s="44">
        <f t="shared" si="7"/>
        <v>6326</v>
      </c>
      <c r="L41" s="92">
        <v>3550</v>
      </c>
      <c r="M41" s="46">
        <v>-716</v>
      </c>
      <c r="N41" s="44">
        <f t="shared" si="8"/>
        <v>2834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</row>
    <row r="42" spans="1:247" x14ac:dyDescent="0.25">
      <c r="A42" s="153"/>
      <c r="B42" s="96" t="s">
        <v>12</v>
      </c>
      <c r="C42" s="92">
        <v>1852</v>
      </c>
      <c r="D42" s="46">
        <v>-1022</v>
      </c>
      <c r="E42" s="44">
        <f t="shared" si="6"/>
        <v>830</v>
      </c>
      <c r="F42" s="92">
        <v>444</v>
      </c>
      <c r="G42" s="46">
        <v>-232</v>
      </c>
      <c r="H42" s="44">
        <f t="shared" si="5"/>
        <v>212</v>
      </c>
      <c r="I42" s="92">
        <v>45212</v>
      </c>
      <c r="J42" s="46">
        <v>-21034</v>
      </c>
      <c r="K42" s="44">
        <f t="shared" si="7"/>
        <v>24178</v>
      </c>
      <c r="L42" s="92">
        <v>3409</v>
      </c>
      <c r="M42" s="46">
        <v>-1044</v>
      </c>
      <c r="N42" s="44">
        <f t="shared" si="8"/>
        <v>2365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</row>
    <row r="43" spans="1:247" ht="15.6" x14ac:dyDescent="0.3">
      <c r="A43" s="153"/>
      <c r="B43" s="96" t="s">
        <v>13</v>
      </c>
      <c r="C43" s="92">
        <v>1220</v>
      </c>
      <c r="D43" s="46">
        <v>-612</v>
      </c>
      <c r="E43" s="44">
        <f t="shared" si="6"/>
        <v>608</v>
      </c>
      <c r="F43" s="92">
        <v>212</v>
      </c>
      <c r="G43" s="46">
        <v>-188</v>
      </c>
      <c r="H43" s="44">
        <f t="shared" si="5"/>
        <v>24</v>
      </c>
      <c r="I43" s="92">
        <v>871</v>
      </c>
      <c r="J43" s="46">
        <v>-1059</v>
      </c>
      <c r="K43" s="44">
        <f t="shared" si="7"/>
        <v>-188</v>
      </c>
      <c r="L43" s="92">
        <v>1231</v>
      </c>
      <c r="M43" s="46">
        <v>-575</v>
      </c>
      <c r="N43" s="44">
        <f t="shared" si="8"/>
        <v>656</v>
      </c>
      <c r="O43" s="45"/>
      <c r="P43" s="101"/>
      <c r="Q43" s="101"/>
      <c r="R43" s="102"/>
      <c r="S43" s="102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</row>
    <row r="44" spans="1:247" ht="15.6" x14ac:dyDescent="0.3">
      <c r="A44" s="136"/>
      <c r="B44" s="96" t="s">
        <v>14</v>
      </c>
      <c r="C44" s="92">
        <v>390</v>
      </c>
      <c r="D44" s="46">
        <v>-1694</v>
      </c>
      <c r="E44" s="44">
        <f t="shared" si="6"/>
        <v>-1304</v>
      </c>
      <c r="F44" s="92">
        <v>224</v>
      </c>
      <c r="G44" s="46">
        <v>-486</v>
      </c>
      <c r="H44" s="44">
        <f t="shared" si="5"/>
        <v>-262</v>
      </c>
      <c r="I44" s="92">
        <v>1419</v>
      </c>
      <c r="J44" s="46">
        <v>-1690</v>
      </c>
      <c r="K44" s="44">
        <f t="shared" si="7"/>
        <v>-271</v>
      </c>
      <c r="L44" s="92">
        <v>1770</v>
      </c>
      <c r="M44" s="46">
        <v>0</v>
      </c>
      <c r="N44" s="44">
        <f t="shared" si="8"/>
        <v>1770</v>
      </c>
      <c r="O44" s="42"/>
      <c r="P44" s="101"/>
      <c r="Q44" s="101"/>
      <c r="R44" s="102"/>
      <c r="S44" s="10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</row>
    <row r="45" spans="1:247" ht="15.6" x14ac:dyDescent="0.3">
      <c r="A45" s="153"/>
      <c r="B45" s="97" t="s">
        <v>15</v>
      </c>
      <c r="C45" s="92">
        <v>4207.84</v>
      </c>
      <c r="D45" s="46">
        <v>-1117</v>
      </c>
      <c r="E45" s="44">
        <f t="shared" si="6"/>
        <v>3090.84</v>
      </c>
      <c r="F45" s="92">
        <v>451</v>
      </c>
      <c r="G45" s="46">
        <v>-50</v>
      </c>
      <c r="H45" s="44">
        <f t="shared" si="5"/>
        <v>401</v>
      </c>
      <c r="I45" s="92">
        <v>2669</v>
      </c>
      <c r="J45" s="46">
        <v>-2922.99</v>
      </c>
      <c r="K45" s="44">
        <f t="shared" si="7"/>
        <v>-253.98999999999978</v>
      </c>
      <c r="L45" s="92">
        <v>1978</v>
      </c>
      <c r="M45" s="46">
        <v>0</v>
      </c>
      <c r="N45" s="44">
        <f t="shared" si="8"/>
        <v>1978</v>
      </c>
      <c r="O45" s="42"/>
      <c r="P45" s="101"/>
      <c r="Q45" s="101"/>
      <c r="R45" s="102"/>
      <c r="S45" s="10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</row>
    <row r="46" spans="1:247" ht="15.6" x14ac:dyDescent="0.3">
      <c r="A46" s="153"/>
      <c r="B46" s="97" t="s">
        <v>16</v>
      </c>
      <c r="C46" s="92">
        <v>830</v>
      </c>
      <c r="D46" s="46">
        <v>-2570</v>
      </c>
      <c r="E46" s="44">
        <f t="shared" si="6"/>
        <v>-1740</v>
      </c>
      <c r="F46" s="92">
        <v>279</v>
      </c>
      <c r="G46" s="46">
        <v>-858</v>
      </c>
      <c r="H46" s="44">
        <f t="shared" si="5"/>
        <v>-579</v>
      </c>
      <c r="I46" s="92">
        <v>2639</v>
      </c>
      <c r="J46" s="46">
        <v>-7675.36</v>
      </c>
      <c r="K46" s="44">
        <f t="shared" si="7"/>
        <v>-5036.3599999999997</v>
      </c>
      <c r="L46" s="92">
        <v>3436</v>
      </c>
      <c r="M46" s="46">
        <v>-1800</v>
      </c>
      <c r="N46" s="44">
        <f t="shared" si="8"/>
        <v>1636</v>
      </c>
      <c r="O46" s="42"/>
      <c r="P46" s="101"/>
      <c r="Q46" s="101"/>
      <c r="R46" s="102"/>
      <c r="S46" s="10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</row>
    <row r="47" spans="1:247" ht="15.6" x14ac:dyDescent="0.3">
      <c r="A47" s="38"/>
      <c r="B47" s="97" t="s">
        <v>17</v>
      </c>
      <c r="C47" s="92">
        <v>5981</v>
      </c>
      <c r="D47" s="46">
        <v>-2039.21</v>
      </c>
      <c r="E47" s="44">
        <f t="shared" si="6"/>
        <v>3941.79</v>
      </c>
      <c r="F47" s="92">
        <v>0</v>
      </c>
      <c r="G47" s="46">
        <v>-556</v>
      </c>
      <c r="H47" s="44">
        <f t="shared" si="5"/>
        <v>-556</v>
      </c>
      <c r="I47" s="92">
        <v>2251</v>
      </c>
      <c r="J47" s="46">
        <v>-12502</v>
      </c>
      <c r="K47" s="44">
        <f t="shared" si="7"/>
        <v>-10251</v>
      </c>
      <c r="L47" s="92">
        <v>2411</v>
      </c>
      <c r="M47" s="46">
        <v>0</v>
      </c>
      <c r="N47" s="44">
        <f t="shared" si="8"/>
        <v>2411</v>
      </c>
      <c r="O47" s="42"/>
      <c r="P47" s="101"/>
      <c r="Q47" s="101"/>
      <c r="R47" s="102"/>
      <c r="S47" s="10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</row>
    <row r="48" spans="1:247" ht="15.6" x14ac:dyDescent="0.3">
      <c r="A48" s="38"/>
      <c r="B48" s="97" t="s">
        <v>18</v>
      </c>
      <c r="C48" s="92">
        <v>3745</v>
      </c>
      <c r="D48" s="46">
        <v>-143</v>
      </c>
      <c r="E48" s="44">
        <f t="shared" si="6"/>
        <v>3602</v>
      </c>
      <c r="F48" s="92">
        <v>36</v>
      </c>
      <c r="G48" s="46">
        <v>-259</v>
      </c>
      <c r="H48" s="44">
        <f t="shared" si="5"/>
        <v>-223</v>
      </c>
      <c r="I48" s="92">
        <v>3799.5</v>
      </c>
      <c r="J48" s="46">
        <v>-1383.9</v>
      </c>
      <c r="K48" s="44">
        <f t="shared" si="7"/>
        <v>2415.6</v>
      </c>
      <c r="L48" s="92">
        <v>1693.4</v>
      </c>
      <c r="M48" s="46">
        <v>-508</v>
      </c>
      <c r="N48" s="44">
        <f t="shared" si="8"/>
        <v>1185.4000000000001</v>
      </c>
      <c r="O48" s="42"/>
      <c r="P48" s="101"/>
      <c r="Q48" s="101"/>
      <c r="R48" s="102"/>
      <c r="S48" s="10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</row>
    <row r="49" spans="1:247" ht="15.6" x14ac:dyDescent="0.3">
      <c r="A49" s="38"/>
      <c r="B49" s="97" t="s">
        <v>22</v>
      </c>
      <c r="C49" s="92">
        <v>6354</v>
      </c>
      <c r="D49" s="46">
        <v>-1691.3</v>
      </c>
      <c r="E49" s="44">
        <f t="shared" si="6"/>
        <v>4662.7</v>
      </c>
      <c r="F49" s="92">
        <v>107</v>
      </c>
      <c r="G49" s="46">
        <v>-538.5</v>
      </c>
      <c r="H49" s="44">
        <f t="shared" si="5"/>
        <v>-431.5</v>
      </c>
      <c r="I49" s="92">
        <v>4577.8999999999996</v>
      </c>
      <c r="J49" s="46">
        <v>-3236.4647</v>
      </c>
      <c r="K49" s="44">
        <f t="shared" si="7"/>
        <v>1341.4352999999996</v>
      </c>
      <c r="L49" s="92">
        <v>2635.72</v>
      </c>
      <c r="M49" s="46">
        <v>-214.4</v>
      </c>
      <c r="N49" s="44">
        <f t="shared" si="8"/>
        <v>2421.3199999999997</v>
      </c>
      <c r="O49" s="51"/>
      <c r="P49" s="101"/>
      <c r="Q49" s="101"/>
      <c r="R49" s="102"/>
      <c r="S49" s="102"/>
      <c r="T49" s="52"/>
      <c r="U49" s="52"/>
      <c r="V49" s="51"/>
      <c r="W49" s="51"/>
      <c r="X49" s="52"/>
      <c r="Y49" s="52"/>
      <c r="Z49" s="51"/>
      <c r="AA49" s="51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</row>
    <row r="50" spans="1:247" ht="15.6" x14ac:dyDescent="0.3">
      <c r="A50" s="42"/>
      <c r="B50" s="97" t="s">
        <v>43</v>
      </c>
      <c r="C50" s="92">
        <v>5827.1</v>
      </c>
      <c r="D50" s="46">
        <v>-1284.4000000000001</v>
      </c>
      <c r="E50" s="44">
        <f t="shared" si="6"/>
        <v>4542.7000000000007</v>
      </c>
      <c r="F50" s="92">
        <v>166</v>
      </c>
      <c r="G50" s="46">
        <v>-63.8</v>
      </c>
      <c r="H50" s="44">
        <f t="shared" si="5"/>
        <v>102.2</v>
      </c>
      <c r="I50" s="92">
        <v>2563.6999999999998</v>
      </c>
      <c r="J50" s="46">
        <v>-3257.35</v>
      </c>
      <c r="K50" s="44">
        <f t="shared" si="7"/>
        <v>-693.65000000000009</v>
      </c>
      <c r="L50" s="92">
        <v>1274.95</v>
      </c>
      <c r="M50" s="46">
        <v>-1089</v>
      </c>
      <c r="N50" s="44">
        <f t="shared" si="8"/>
        <v>185.95000000000005</v>
      </c>
      <c r="O50" s="51"/>
      <c r="P50" s="101"/>
      <c r="Q50" s="101"/>
      <c r="R50" s="102"/>
      <c r="S50" s="102"/>
      <c r="T50" s="52"/>
      <c r="U50" s="52"/>
      <c r="V50" s="51"/>
      <c r="W50" s="51"/>
      <c r="X50" s="52"/>
      <c r="Y50" s="52"/>
      <c r="Z50" s="51"/>
      <c r="AA50" s="51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</row>
    <row r="51" spans="1:247" ht="15.6" x14ac:dyDescent="0.3">
      <c r="A51" s="42"/>
      <c r="B51" s="97" t="s">
        <v>44</v>
      </c>
      <c r="C51" s="92">
        <v>610</v>
      </c>
      <c r="D51" s="46">
        <v>-2200.14</v>
      </c>
      <c r="E51" s="44">
        <f t="shared" si="6"/>
        <v>-1590.1399999999999</v>
      </c>
      <c r="F51" s="92">
        <v>94</v>
      </c>
      <c r="G51" s="46">
        <v>-47.8</v>
      </c>
      <c r="H51" s="44">
        <f t="shared" si="5"/>
        <v>46.2</v>
      </c>
      <c r="I51" s="92">
        <v>1511.4</v>
      </c>
      <c r="J51" s="46">
        <v>-2315.6</v>
      </c>
      <c r="K51" s="44">
        <f t="shared" si="7"/>
        <v>-804.19999999999982</v>
      </c>
      <c r="L51" s="92">
        <v>4565</v>
      </c>
      <c r="M51" s="46">
        <v>-1486</v>
      </c>
      <c r="N51" s="44">
        <f t="shared" si="8"/>
        <v>3079</v>
      </c>
      <c r="O51" s="51"/>
      <c r="P51" s="101"/>
      <c r="Q51" s="101"/>
      <c r="R51" s="102"/>
      <c r="S51" s="102"/>
      <c r="T51" s="52"/>
      <c r="U51" s="52"/>
      <c r="V51" s="51"/>
      <c r="W51" s="51"/>
      <c r="X51" s="52"/>
      <c r="Y51" s="52"/>
      <c r="Z51" s="51"/>
      <c r="AA51" s="51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</row>
    <row r="52" spans="1:247" ht="15.6" thickBot="1" x14ac:dyDescent="0.3">
      <c r="A52" s="42"/>
      <c r="B52" s="98" t="s">
        <v>74</v>
      </c>
      <c r="C52" s="154">
        <v>2144.4299999999998</v>
      </c>
      <c r="D52" s="155">
        <v>-512.87</v>
      </c>
      <c r="E52" s="87">
        <f t="shared" si="6"/>
        <v>1631.56</v>
      </c>
      <c r="F52" s="154">
        <v>0</v>
      </c>
      <c r="G52" s="155">
        <v>-442</v>
      </c>
      <c r="H52" s="87">
        <f t="shared" si="5"/>
        <v>-442</v>
      </c>
      <c r="I52" s="156">
        <v>4475.5</v>
      </c>
      <c r="J52" s="157">
        <v>-2929.95</v>
      </c>
      <c r="K52" s="94">
        <f t="shared" si="7"/>
        <v>1545.5500000000002</v>
      </c>
      <c r="L52" s="154">
        <v>1132.3499999999999</v>
      </c>
      <c r="M52" s="155">
        <v>-6078</v>
      </c>
      <c r="N52" s="87">
        <f>L52+M52</f>
        <v>-4945.6499999999996</v>
      </c>
      <c r="O52" s="51"/>
      <c r="P52" s="51"/>
      <c r="Q52" s="51"/>
      <c r="R52" s="52"/>
      <c r="S52" s="52"/>
      <c r="T52" s="52"/>
      <c r="U52" s="52"/>
      <c r="V52" s="51"/>
      <c r="W52" s="51"/>
      <c r="X52" s="52"/>
      <c r="Y52" s="52"/>
      <c r="Z52" s="51"/>
      <c r="AA52" s="51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</row>
    <row r="53" spans="1:247" ht="15.6" thickBot="1" x14ac:dyDescent="0.3">
      <c r="A53" s="42"/>
      <c r="B53" s="90" t="s">
        <v>40</v>
      </c>
      <c r="C53" s="93">
        <f t="shared" ref="C53:N53" si="9">SUM(C33:C52)</f>
        <v>77480.37</v>
      </c>
      <c r="D53" s="88">
        <f t="shared" si="9"/>
        <v>-33951.920000000006</v>
      </c>
      <c r="E53" s="89">
        <f t="shared" si="9"/>
        <v>43528.45</v>
      </c>
      <c r="F53" s="93">
        <f t="shared" si="9"/>
        <v>4566</v>
      </c>
      <c r="G53" s="88">
        <f t="shared" si="9"/>
        <v>-4517.1000000000004</v>
      </c>
      <c r="H53" s="89">
        <f t="shared" si="9"/>
        <v>48.899999999999977</v>
      </c>
      <c r="I53" s="93">
        <f t="shared" si="9"/>
        <v>148700</v>
      </c>
      <c r="J53" s="88">
        <f t="shared" si="9"/>
        <v>-80447.614700000006</v>
      </c>
      <c r="K53" s="89">
        <f t="shared" si="9"/>
        <v>68252.385300000009</v>
      </c>
      <c r="L53" s="93">
        <f t="shared" si="9"/>
        <v>35093.420000000006</v>
      </c>
      <c r="M53" s="88">
        <f t="shared" si="9"/>
        <v>-15611.4</v>
      </c>
      <c r="N53" s="89">
        <f t="shared" si="9"/>
        <v>19482.020000000004</v>
      </c>
      <c r="O53" s="51"/>
      <c r="P53" s="51"/>
      <c r="Q53" s="51"/>
      <c r="R53" s="52"/>
      <c r="S53" s="52"/>
      <c r="T53" s="52"/>
      <c r="U53" s="52"/>
      <c r="V53" s="51"/>
      <c r="W53" s="51"/>
      <c r="X53" s="52"/>
      <c r="Y53" s="52"/>
      <c r="Z53" s="51"/>
      <c r="AA53" s="51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</row>
    <row r="54" spans="1:247" x14ac:dyDescent="0.25">
      <c r="A54" s="42"/>
      <c r="B54" s="38"/>
      <c r="C54" s="53"/>
      <c r="D54" s="53"/>
      <c r="E54" s="53"/>
      <c r="F54" s="51"/>
      <c r="G54" s="52"/>
      <c r="H54" s="52"/>
      <c r="I54" s="52"/>
      <c r="J54" s="51"/>
      <c r="K54" s="51"/>
      <c r="L54" s="51"/>
      <c r="M54" s="52"/>
      <c r="N54" s="52"/>
      <c r="O54" s="51"/>
      <c r="P54" s="51"/>
      <c r="Q54" s="51"/>
      <c r="R54" s="52"/>
      <c r="S54" s="52"/>
      <c r="T54" s="52"/>
      <c r="U54" s="52"/>
      <c r="V54" s="51"/>
      <c r="W54" s="51"/>
      <c r="X54" s="52"/>
      <c r="Y54" s="52"/>
      <c r="Z54" s="51"/>
      <c r="AA54" s="51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</row>
    <row r="55" spans="1:247" x14ac:dyDescent="0.25">
      <c r="A55" s="42"/>
      <c r="B55" s="38"/>
      <c r="C55" s="100"/>
      <c r="D55" s="100"/>
      <c r="E55" s="53"/>
      <c r="F55" s="99"/>
      <c r="G55" s="99"/>
      <c r="H55" s="52"/>
      <c r="I55" s="99"/>
      <c r="J55" s="99"/>
      <c r="K55" s="51"/>
      <c r="L55" s="99"/>
      <c r="M55" s="99"/>
      <c r="N55" s="52"/>
    </row>
    <row r="56" spans="1:247" x14ac:dyDescent="0.25">
      <c r="A56" s="42"/>
      <c r="B56" s="42"/>
      <c r="C56" s="53"/>
      <c r="D56" s="53"/>
      <c r="E56" s="53"/>
      <c r="F56" s="51"/>
      <c r="G56" s="52"/>
      <c r="H56" s="52"/>
      <c r="I56" s="52"/>
      <c r="J56" s="51"/>
      <c r="K56" s="51"/>
      <c r="L56" s="52"/>
      <c r="M56" s="52"/>
      <c r="N56" s="52"/>
    </row>
  </sheetData>
  <mergeCells count="12">
    <mergeCell ref="B4:N4"/>
    <mergeCell ref="B5:B6"/>
    <mergeCell ref="C5:E5"/>
    <mergeCell ref="F5:H5"/>
    <mergeCell ref="I5:K5"/>
    <mergeCell ref="L5:N5"/>
    <mergeCell ref="B30:N30"/>
    <mergeCell ref="B31:B32"/>
    <mergeCell ref="C31:E31"/>
    <mergeCell ref="F31:H31"/>
    <mergeCell ref="I31:K31"/>
    <mergeCell ref="L31:N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SPA Areas</vt:lpstr>
      <vt:lpstr>Town Centre Uses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Liam Brown</cp:lastModifiedBy>
  <dcterms:created xsi:type="dcterms:W3CDTF">2018-11-23T13:22:12Z</dcterms:created>
  <dcterms:modified xsi:type="dcterms:W3CDTF">2022-11-15T11:24:28Z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013C4CEE0698474165594716A59FA97739D92748814BBA896C58922D9F712BA62853B376146515F206EA4A74EE6FE7B323215F06A17D501B98378DFC1CAFCFD83564DFD5BFA8FCFA8D70664D70EF2B497A1DA8116E90D5EE7A59F9D343689BACB50930B1A4027C1BCAC273C479FA3B394DF01B8F1710D1A90965D872DA0AEDA</vt:lpwstr>
  </property>
  <property fmtid="{D5CDD505-2E9C-101B-9397-08002B2CF9AE}" pid="3" name="Business Objects Context Information1">
    <vt:lpwstr>22F90A637AD9B822544809D7A73C0BE2166A36F58F337A65A480A725E81BD246E129F3FF71390DBA2BEC43C5F66A4D911DACDD040521DE66B6170B6DCA7767514A45011C28927382F5BB71E88DABAB12EE4049AFBA57B63952F606E5BF5CCD326E41B88041A95A549521A5E7F822F46F4ED9561513A770ED346F94B0564209B</vt:lpwstr>
  </property>
  <property fmtid="{D5CDD505-2E9C-101B-9397-08002B2CF9AE}" pid="4" name="Business Objects Context Information2">
    <vt:lpwstr>EB7C095BE2F55A69EF64A98B015CC3154D4CF1CE53B50A542BC741F85798E62ABCB001E47E04218DF5731C4B5E52FC03977408FCA5F76E55F036FF5E1373A4142CE309A12C24C9E9CDBA7AE3E7E53CB4C4C7EDDA5CD4902DA9D3F37EE5209836397D0D2D69F09DE2C7D6F531A452DCF5EDAE478B07285EA6E0580CC99083C0E</vt:lpwstr>
  </property>
  <property fmtid="{D5CDD505-2E9C-101B-9397-08002B2CF9AE}" pid="5" name="Business Objects Context Information3">
    <vt:lpwstr>9AEC14B1C656A5A54D7B9EB0512412B12FC709907D8347E436EE9EB66180BFB6CFF1DFEA0F7380132229498950BABFD08BABD88D08FD92B87696A161D75B32613F7643A98AA12D8C9810DD3B78F6E75326BD0FCBCD66766EC291D296AD2B133198733C6164CB9E44C52EEA1A737B414630CFA1F142EDF26B9FBB1C713AA56D8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FB445A4433AB4CEB7831AFF5E64CD105198C276F47A9FB157A8C654A3BF4F3547D2218261054AE87A9DC7A29015798C7B88A75C7D9889AF00FC04F2DC71F69D8EB61EB2C394F73E182EEE23CC4A1E106DF5B7BF5081B2AD0A4792B5AC8D8D6900CB60B30AD976D01C0FF54776BC4A623E0772233C7D0C43EE81381087D26C00</vt:lpwstr>
  </property>
  <property fmtid="{D5CDD505-2E9C-101B-9397-08002B2CF9AE}" pid="7" name="Business Objects Context Information5">
    <vt:lpwstr>6F1489900EFA7B6C9818212348B9E9EAC589CC2C25A5DEC5FC67E880214115D321C07C8A5F575BF1433E0D0DCE52377B1E265B807299846A276E95D0DE3D86A49D2A35EC8DF64FA0BB49A311FC7B96932F8E2BD732F5F1FCF1F47500FD3356F4C38A81D10A902BB9A05ECE749BE3280CDD7B6E19E27D129412077D678BAE3C2</vt:lpwstr>
  </property>
  <property fmtid="{D5CDD505-2E9C-101B-9397-08002B2CF9AE}" pid="8" name="Business Objects Context Information6">
    <vt:lpwstr>ED11FE05F3C4D0F3BF68594CD4A75D01B543C99336BB11293B12D5E62EFDDCFA19E23EE65E3D077693CF00FF1B15A01EEE965A8AD20F84B14755E6FC773ED917118F318C0160F56F673848BF5D204EB3966C1E792F9C778431374168A8997D8BCCCAE452C9B51EB244641048ADF86E650EAE2E4B8FEF4C842962665A9182EED</vt:lpwstr>
  </property>
  <property fmtid="{D5CDD505-2E9C-101B-9397-08002B2CF9AE}" pid="9" name="Business Objects Context Information7">
    <vt:lpwstr>091055CCB</vt:lpwstr>
  </property>
</Properties>
</file>