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629"/>
  <workbookPr/>
  <mc:AlternateContent xmlns:mc="http://schemas.openxmlformats.org/markup-compatibility/2006">
    <mc:Choice Requires="x15">
      <x15ac:absPath xmlns:x15ac="http://schemas.microsoft.com/office/spreadsheetml/2010/11/ac" url="\\ccc.cambridgeshire.gov.uk\data\CEU Research and Performance\Research\Research and Monitoring\Data Outputs - Housing\March 2021\Housing tables AMR\"/>
    </mc:Choice>
  </mc:AlternateContent>
  <xr:revisionPtr revIDLastSave="0" documentId="8_{7C8E3BCB-C732-4644-8645-52E7A169807A}" xr6:coauthVersionLast="47" xr6:coauthVersionMax="47" xr10:uidLastSave="{00000000-0000-0000-0000-000000000000}"/>
  <bookViews>
    <workbookView xWindow="-108" yWindow="-108" windowWidth="23256" windowHeight="12576"/>
  </bookViews>
  <sheets>
    <sheet name="H1.1" sheetId="8" r:id="rId1"/>
    <sheet name="H1.1a" sheetId="9" r:id="rId2"/>
    <sheet name="H1.2" sheetId="13" r:id="rId3"/>
    <sheet name="H1.3" sheetId="14" r:id="rId4"/>
    <sheet name="H1.4" sheetId="15" r:id="rId5"/>
    <sheet name="H1.5" sheetId="16" r:id="rId6"/>
    <sheet name="H1.6" sheetId="17" r:id="rId7"/>
    <sheet name="H1.7" sheetId="18" r:id="rId8"/>
    <sheet name="Commitments" sheetId="19" r:id="rId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7" i="19" l="1"/>
  <c r="F7" i="19"/>
  <c r="G7" i="19"/>
  <c r="H7" i="19"/>
  <c r="H30" i="19"/>
  <c r="I7" i="19"/>
  <c r="D7" i="19"/>
  <c r="E15" i="19"/>
  <c r="F15" i="19"/>
  <c r="G15" i="19"/>
  <c r="H15" i="19"/>
  <c r="I15" i="19"/>
  <c r="I30" i="19"/>
  <c r="D15" i="19"/>
  <c r="E19" i="19"/>
  <c r="F19" i="19"/>
  <c r="G19" i="19"/>
  <c r="H19" i="19"/>
  <c r="I19" i="19"/>
  <c r="D19" i="19"/>
  <c r="N23" i="13"/>
  <c r="O23" i="13"/>
  <c r="P23" i="13"/>
  <c r="Q23" i="13"/>
  <c r="R23" i="13"/>
  <c r="S23" i="13"/>
  <c r="T23" i="13"/>
  <c r="U23" i="13"/>
  <c r="V23" i="13"/>
  <c r="W23" i="13"/>
  <c r="M23" i="13"/>
  <c r="J10" i="13"/>
  <c r="W10" i="13"/>
  <c r="K10" i="13"/>
  <c r="K41" i="13"/>
  <c r="K42" i="13"/>
  <c r="L10" i="13"/>
  <c r="L41" i="13"/>
  <c r="L42" i="13"/>
  <c r="W32" i="8"/>
  <c r="N35" i="13"/>
  <c r="O35" i="13"/>
  <c r="P35" i="13"/>
  <c r="Q35" i="13"/>
  <c r="R35" i="13"/>
  <c r="S35" i="13"/>
  <c r="M35" i="13"/>
  <c r="N29" i="13"/>
  <c r="O29" i="13"/>
  <c r="P29" i="13"/>
  <c r="Q29" i="13"/>
  <c r="R29" i="13"/>
  <c r="S29" i="13"/>
  <c r="T29" i="13"/>
  <c r="U29" i="13"/>
  <c r="V29" i="13"/>
  <c r="W29" i="13"/>
  <c r="M29" i="13"/>
  <c r="O32" i="8"/>
  <c r="O25" i="8"/>
  <c r="M9" i="14"/>
  <c r="L9" i="14"/>
  <c r="M21" i="15"/>
  <c r="M11" i="15"/>
  <c r="M37" i="13"/>
  <c r="V6" i="9"/>
  <c r="M32" i="8"/>
  <c r="M20" i="8"/>
  <c r="W6" i="8"/>
  <c r="W27" i="8"/>
  <c r="M8" i="8"/>
  <c r="O27" i="8"/>
  <c r="P27" i="8"/>
  <c r="Q27" i="8"/>
  <c r="R27" i="8"/>
  <c r="S27" i="8"/>
  <c r="T27" i="8"/>
  <c r="U27" i="8"/>
  <c r="V27" i="8"/>
  <c r="N27" i="8"/>
  <c r="M27" i="8"/>
  <c r="W20" i="8"/>
  <c r="W16" i="8"/>
  <c r="W22" i="8"/>
  <c r="W25" i="8"/>
  <c r="W23" i="8"/>
  <c r="W24" i="8"/>
  <c r="W21" i="8"/>
  <c r="W19" i="8"/>
  <c r="T25" i="8"/>
  <c r="U25" i="8"/>
  <c r="V25" i="8"/>
  <c r="W29" i="8"/>
  <c r="T20" i="8"/>
  <c r="U20" i="8"/>
  <c r="V20" i="8"/>
  <c r="W17" i="8"/>
  <c r="W18" i="8"/>
  <c r="W13" i="8"/>
  <c r="W14" i="8"/>
  <c r="W15" i="8"/>
  <c r="T16" i="8"/>
  <c r="U16" i="8"/>
  <c r="V16" i="8"/>
  <c r="W12" i="8"/>
  <c r="W7" i="8"/>
  <c r="T8" i="8"/>
  <c r="T32" i="8"/>
  <c r="U8" i="8"/>
  <c r="V8" i="8"/>
  <c r="V40" i="13"/>
  <c r="T40" i="13"/>
  <c r="W40" i="13"/>
  <c r="U40" i="13"/>
  <c r="T39" i="13"/>
  <c r="W39" i="13"/>
  <c r="U39" i="13"/>
  <c r="V39" i="13"/>
  <c r="T38" i="13"/>
  <c r="U38" i="13"/>
  <c r="V38" i="13"/>
  <c r="T37" i="13"/>
  <c r="U37" i="13"/>
  <c r="V37" i="13"/>
  <c r="W32" i="13"/>
  <c r="W28" i="13"/>
  <c r="W27" i="13"/>
  <c r="W26" i="13"/>
  <c r="W25" i="13"/>
  <c r="W24" i="13"/>
  <c r="W34" i="13"/>
  <c r="W33" i="13"/>
  <c r="W31" i="13"/>
  <c r="W35" i="13"/>
  <c r="W30" i="13"/>
  <c r="W21" i="13"/>
  <c r="W20" i="13"/>
  <c r="W19" i="13"/>
  <c r="W18" i="13"/>
  <c r="W7" i="13"/>
  <c r="W8" i="13"/>
  <c r="W9" i="13"/>
  <c r="W6" i="13"/>
  <c r="U35" i="13"/>
  <c r="V35" i="13"/>
  <c r="T35" i="13"/>
  <c r="E29" i="14"/>
  <c r="F29" i="14"/>
  <c r="G29" i="14"/>
  <c r="H29" i="14"/>
  <c r="I29" i="14"/>
  <c r="J29" i="14"/>
  <c r="K29" i="14"/>
  <c r="L29" i="14"/>
  <c r="M29" i="14"/>
  <c r="N29" i="14"/>
  <c r="O29" i="14"/>
  <c r="P29" i="14"/>
  <c r="Q29" i="14"/>
  <c r="R29" i="14"/>
  <c r="S29" i="14"/>
  <c r="E25" i="14"/>
  <c r="F25" i="14"/>
  <c r="G25" i="14"/>
  <c r="H25" i="14"/>
  <c r="I25" i="14"/>
  <c r="J25" i="14"/>
  <c r="K25" i="14"/>
  <c r="L25" i="14"/>
  <c r="M25" i="14"/>
  <c r="N25" i="14"/>
  <c r="O25" i="14"/>
  <c r="P25" i="14"/>
  <c r="Q25" i="14"/>
  <c r="R25" i="14"/>
  <c r="S25" i="14"/>
  <c r="T25" i="14"/>
  <c r="U25" i="14"/>
  <c r="V25" i="14"/>
  <c r="W25" i="14"/>
  <c r="E21" i="14"/>
  <c r="F21" i="14"/>
  <c r="G21" i="14"/>
  <c r="H21" i="14"/>
  <c r="I21" i="14"/>
  <c r="J21" i="14"/>
  <c r="K21" i="14"/>
  <c r="L21" i="14"/>
  <c r="M21" i="14"/>
  <c r="N21" i="14"/>
  <c r="O21" i="14"/>
  <c r="P21" i="14"/>
  <c r="Q21" i="14"/>
  <c r="R21" i="14"/>
  <c r="S21" i="14"/>
  <c r="T21" i="14"/>
  <c r="U21" i="14"/>
  <c r="V21" i="14"/>
  <c r="W21" i="14"/>
  <c r="E17" i="14"/>
  <c r="F17" i="14"/>
  <c r="G17" i="14"/>
  <c r="H17" i="14"/>
  <c r="I17" i="14"/>
  <c r="J17" i="14"/>
  <c r="K17" i="14"/>
  <c r="L17" i="14"/>
  <c r="M17" i="14"/>
  <c r="N17" i="14"/>
  <c r="O17" i="14"/>
  <c r="P17" i="14"/>
  <c r="Q17" i="14"/>
  <c r="R17" i="14"/>
  <c r="S17" i="14"/>
  <c r="T17" i="14"/>
  <c r="U17" i="14"/>
  <c r="V17" i="14"/>
  <c r="W17" i="14"/>
  <c r="E13" i="14"/>
  <c r="F13" i="14"/>
  <c r="G13" i="14"/>
  <c r="H13" i="14"/>
  <c r="I13" i="14"/>
  <c r="J13" i="14"/>
  <c r="K13" i="14"/>
  <c r="L13" i="14"/>
  <c r="M13" i="14"/>
  <c r="N13" i="14"/>
  <c r="O13" i="14"/>
  <c r="P13" i="14"/>
  <c r="Q13" i="14"/>
  <c r="R13" i="14"/>
  <c r="S13" i="14"/>
  <c r="D25" i="14"/>
  <c r="D29" i="14"/>
  <c r="D21" i="14"/>
  <c r="D17" i="14"/>
  <c r="D13" i="14"/>
  <c r="E9" i="14"/>
  <c r="F9" i="14"/>
  <c r="G9" i="14"/>
  <c r="H9" i="14"/>
  <c r="I9" i="14"/>
  <c r="J9" i="14"/>
  <c r="K9" i="14"/>
  <c r="N9" i="14"/>
  <c r="O9" i="14"/>
  <c r="P9" i="14"/>
  <c r="Q9" i="14"/>
  <c r="R9" i="14"/>
  <c r="S9" i="14"/>
  <c r="T9" i="14"/>
  <c r="U9" i="14"/>
  <c r="V9" i="14"/>
  <c r="W9" i="14"/>
  <c r="D9" i="14"/>
  <c r="W37" i="13"/>
  <c r="N21" i="15"/>
  <c r="O21" i="15"/>
  <c r="P21" i="15"/>
  <c r="Q21" i="15"/>
  <c r="R21" i="15"/>
  <c r="S21" i="15"/>
  <c r="T21" i="15"/>
  <c r="U21" i="15"/>
  <c r="V21" i="15"/>
  <c r="M22" i="15"/>
  <c r="N22" i="15"/>
  <c r="N23" i="15"/>
  <c r="O22" i="15"/>
  <c r="P22" i="15"/>
  <c r="Q22" i="15"/>
  <c r="R22" i="15"/>
  <c r="S22" i="15"/>
  <c r="T22" i="15"/>
  <c r="U22" i="15"/>
  <c r="U23" i="15"/>
  <c r="V22" i="15"/>
  <c r="I22" i="15"/>
  <c r="W12" i="13"/>
  <c r="X12" i="13"/>
  <c r="V32" i="8"/>
  <c r="D24" i="19"/>
  <c r="E24" i="19"/>
  <c r="F24" i="19"/>
  <c r="F30" i="19"/>
  <c r="G24" i="19"/>
  <c r="H24" i="19"/>
  <c r="I24" i="19"/>
  <c r="W24" i="14"/>
  <c r="W23" i="14"/>
  <c r="W22" i="14"/>
  <c r="W20" i="14"/>
  <c r="W19" i="14"/>
  <c r="W18" i="14"/>
  <c r="W16" i="14"/>
  <c r="W15" i="14"/>
  <c r="W14" i="14"/>
  <c r="W7" i="14"/>
  <c r="W8" i="14"/>
  <c r="W6" i="14"/>
  <c r="W19" i="15"/>
  <c r="W18" i="15"/>
  <c r="W20" i="15"/>
  <c r="W16" i="15"/>
  <c r="W17" i="15"/>
  <c r="W15" i="15"/>
  <c r="W13" i="15"/>
  <c r="W12" i="15"/>
  <c r="W10" i="15"/>
  <c r="W9" i="15"/>
  <c r="W7" i="15"/>
  <c r="W6" i="15"/>
  <c r="W8" i="15"/>
  <c r="V23" i="15"/>
  <c r="T20" i="15"/>
  <c r="U20" i="15"/>
  <c r="V20" i="15"/>
  <c r="T17" i="15"/>
  <c r="U17" i="15"/>
  <c r="V17" i="15"/>
  <c r="T14" i="15"/>
  <c r="U14" i="15"/>
  <c r="V14" i="15"/>
  <c r="T11" i="15"/>
  <c r="U11" i="15"/>
  <c r="V11" i="15"/>
  <c r="V8" i="15"/>
  <c r="T8" i="15"/>
  <c r="U8" i="15"/>
  <c r="S8" i="15"/>
  <c r="W13" i="13"/>
  <c r="W14" i="13"/>
  <c r="W15" i="13"/>
  <c r="X15" i="13"/>
  <c r="W16" i="13"/>
  <c r="W17" i="13"/>
  <c r="X14" i="13"/>
  <c r="X35" i="13"/>
  <c r="X33" i="13"/>
  <c r="X32" i="13"/>
  <c r="X31" i="13"/>
  <c r="X30" i="13"/>
  <c r="X29" i="13"/>
  <c r="X17" i="13"/>
  <c r="X13" i="13"/>
  <c r="X34" i="13"/>
  <c r="X28" i="13"/>
  <c r="X25" i="13"/>
  <c r="X26" i="13"/>
  <c r="X27" i="13"/>
  <c r="X16" i="13"/>
  <c r="X24" i="13"/>
  <c r="M11" i="18"/>
  <c r="N11" i="18"/>
  <c r="O11" i="18"/>
  <c r="P11" i="18"/>
  <c r="Q11" i="18"/>
  <c r="R11" i="18"/>
  <c r="S11" i="18"/>
  <c r="T11" i="18"/>
  <c r="U11" i="18"/>
  <c r="V10" i="18"/>
  <c r="V11" i="18"/>
  <c r="V9" i="18"/>
  <c r="V8" i="18"/>
  <c r="V7" i="18"/>
  <c r="V6" i="18"/>
  <c r="V7" i="9"/>
  <c r="V8" i="9"/>
  <c r="V9" i="9"/>
  <c r="V10" i="9"/>
  <c r="U11" i="9"/>
  <c r="T11" i="9"/>
  <c r="U32" i="8"/>
  <c r="D37" i="13"/>
  <c r="S25" i="8"/>
  <c r="R25" i="8"/>
  <c r="Q25" i="8"/>
  <c r="P25" i="8"/>
  <c r="N25" i="8"/>
  <c r="M25" i="8"/>
  <c r="L25" i="8"/>
  <c r="L32" i="8"/>
  <c r="K25" i="8"/>
  <c r="K32" i="8"/>
  <c r="J25" i="8"/>
  <c r="J32" i="8"/>
  <c r="I25" i="8"/>
  <c r="I32" i="8"/>
  <c r="H25" i="8"/>
  <c r="H32" i="8"/>
  <c r="G25" i="8"/>
  <c r="G32" i="8"/>
  <c r="F25" i="8"/>
  <c r="F32" i="8"/>
  <c r="E25" i="8"/>
  <c r="E32" i="8"/>
  <c r="D25" i="8"/>
  <c r="D32" i="8"/>
  <c r="E20" i="8"/>
  <c r="F20" i="8"/>
  <c r="G20" i="8"/>
  <c r="H20" i="8"/>
  <c r="I20" i="8"/>
  <c r="J20" i="8"/>
  <c r="K20" i="8"/>
  <c r="L20" i="8"/>
  <c r="N20" i="8"/>
  <c r="O20" i="8"/>
  <c r="P20" i="8"/>
  <c r="Q20" i="8"/>
  <c r="R20" i="8"/>
  <c r="S20" i="8"/>
  <c r="D20" i="8"/>
  <c r="E16" i="8"/>
  <c r="F16" i="8"/>
  <c r="G16" i="8"/>
  <c r="H16" i="8"/>
  <c r="I16" i="8"/>
  <c r="J16" i="8"/>
  <c r="K16" i="8"/>
  <c r="L16" i="8"/>
  <c r="M16" i="8"/>
  <c r="N16" i="8"/>
  <c r="O16" i="8"/>
  <c r="P16" i="8"/>
  <c r="Q16" i="8"/>
  <c r="R16" i="8"/>
  <c r="S16" i="8"/>
  <c r="D16" i="8"/>
  <c r="E8" i="8"/>
  <c r="F8" i="8"/>
  <c r="G8" i="8"/>
  <c r="H8" i="8"/>
  <c r="I8" i="8"/>
  <c r="J8" i="8"/>
  <c r="K8" i="8"/>
  <c r="L8" i="8"/>
  <c r="N8" i="8"/>
  <c r="O8" i="8"/>
  <c r="P8" i="8"/>
  <c r="P32" i="8"/>
  <c r="Q8" i="8"/>
  <c r="Q32" i="8"/>
  <c r="R8" i="8"/>
  <c r="R32" i="8"/>
  <c r="S8" i="8"/>
  <c r="S32" i="8"/>
  <c r="D8" i="8"/>
  <c r="D11" i="18"/>
  <c r="E11" i="18"/>
  <c r="F11" i="18"/>
  <c r="G11" i="18"/>
  <c r="H11" i="18"/>
  <c r="I11" i="18"/>
  <c r="J11" i="18"/>
  <c r="K11" i="18"/>
  <c r="L11" i="18"/>
  <c r="C11" i="18"/>
  <c r="D8" i="15"/>
  <c r="S20" i="15"/>
  <c r="S17" i="15"/>
  <c r="S14" i="15"/>
  <c r="S11" i="15"/>
  <c r="E21" i="15"/>
  <c r="F21" i="15"/>
  <c r="G21" i="15"/>
  <c r="H21" i="15"/>
  <c r="I21" i="15"/>
  <c r="J21" i="15"/>
  <c r="K21" i="15"/>
  <c r="L21" i="15"/>
  <c r="M23" i="15"/>
  <c r="O23" i="15"/>
  <c r="Q23" i="15"/>
  <c r="S23" i="15"/>
  <c r="E22" i="15"/>
  <c r="E23" i="15"/>
  <c r="F22" i="15"/>
  <c r="F23" i="15"/>
  <c r="G22" i="15"/>
  <c r="G23" i="15"/>
  <c r="H22" i="15"/>
  <c r="H23" i="15"/>
  <c r="J22" i="15"/>
  <c r="K22" i="15"/>
  <c r="K23" i="15"/>
  <c r="L22" i="15"/>
  <c r="L23" i="15"/>
  <c r="D22" i="15"/>
  <c r="D21" i="15"/>
  <c r="R20" i="15"/>
  <c r="Q20" i="15"/>
  <c r="P20" i="15"/>
  <c r="O20" i="15"/>
  <c r="N20" i="15"/>
  <c r="M20" i="15"/>
  <c r="L20" i="15"/>
  <c r="K20" i="15"/>
  <c r="J20" i="15"/>
  <c r="I20" i="15"/>
  <c r="H20" i="15"/>
  <c r="G20" i="15"/>
  <c r="F20" i="15"/>
  <c r="E20" i="15"/>
  <c r="D20" i="15"/>
  <c r="R17" i="15"/>
  <c r="Q17" i="15"/>
  <c r="P17" i="15"/>
  <c r="O17" i="15"/>
  <c r="N17" i="15"/>
  <c r="M17" i="15"/>
  <c r="L17" i="15"/>
  <c r="K17" i="15"/>
  <c r="J17" i="15"/>
  <c r="I17" i="15"/>
  <c r="H17" i="15"/>
  <c r="G17" i="15"/>
  <c r="F17" i="15"/>
  <c r="E17" i="15"/>
  <c r="D17" i="15"/>
  <c r="R14" i="15"/>
  <c r="Q14" i="15"/>
  <c r="P14" i="15"/>
  <c r="O14" i="15"/>
  <c r="N14" i="15"/>
  <c r="M14" i="15"/>
  <c r="L14" i="15"/>
  <c r="K14" i="15"/>
  <c r="J14" i="15"/>
  <c r="I14" i="15"/>
  <c r="H14" i="15"/>
  <c r="G14" i="15"/>
  <c r="F14" i="15"/>
  <c r="E14" i="15"/>
  <c r="D14" i="15"/>
  <c r="R11" i="15"/>
  <c r="Q11" i="15"/>
  <c r="P11" i="15"/>
  <c r="O11" i="15"/>
  <c r="N11" i="15"/>
  <c r="L11" i="15"/>
  <c r="K11" i="15"/>
  <c r="J11" i="15"/>
  <c r="I11" i="15"/>
  <c r="H11" i="15"/>
  <c r="G11" i="15"/>
  <c r="F11" i="15"/>
  <c r="E11" i="15"/>
  <c r="D11" i="15"/>
  <c r="R8" i="15"/>
  <c r="Q8" i="15"/>
  <c r="P8" i="15"/>
  <c r="O8" i="15"/>
  <c r="N8" i="15"/>
  <c r="M8" i="15"/>
  <c r="L8" i="15"/>
  <c r="K8" i="15"/>
  <c r="J8" i="15"/>
  <c r="I8" i="15"/>
  <c r="H8" i="15"/>
  <c r="G8" i="15"/>
  <c r="F8" i="15"/>
  <c r="E8" i="15"/>
  <c r="E26" i="14"/>
  <c r="F26" i="14"/>
  <c r="G26" i="14"/>
  <c r="H26" i="14"/>
  <c r="I26" i="14"/>
  <c r="J26" i="14"/>
  <c r="K26" i="14"/>
  <c r="L26" i="14"/>
  <c r="M26" i="14"/>
  <c r="N26" i="14"/>
  <c r="O26" i="14"/>
  <c r="P26" i="14"/>
  <c r="Q26" i="14"/>
  <c r="R26" i="14"/>
  <c r="S26" i="14"/>
  <c r="E27" i="14"/>
  <c r="F27" i="14"/>
  <c r="G27" i="14"/>
  <c r="H27" i="14"/>
  <c r="I27" i="14"/>
  <c r="J27" i="14"/>
  <c r="K27" i="14"/>
  <c r="L27" i="14"/>
  <c r="M27" i="14"/>
  <c r="N27" i="14"/>
  <c r="O27" i="14"/>
  <c r="P27" i="14"/>
  <c r="Q27" i="14"/>
  <c r="R27" i="14"/>
  <c r="S27" i="14"/>
  <c r="E28" i="14"/>
  <c r="F28" i="14"/>
  <c r="G28" i="14"/>
  <c r="H28" i="14"/>
  <c r="I28" i="14"/>
  <c r="J28" i="14"/>
  <c r="K28" i="14"/>
  <c r="L28" i="14"/>
  <c r="M28" i="14"/>
  <c r="N28" i="14"/>
  <c r="O28" i="14"/>
  <c r="P28" i="14"/>
  <c r="Q28" i="14"/>
  <c r="R28" i="14"/>
  <c r="S28" i="14"/>
  <c r="D26" i="14"/>
  <c r="D28" i="14"/>
  <c r="D27" i="14"/>
  <c r="S37" i="13"/>
  <c r="S38" i="13"/>
  <c r="S39" i="13"/>
  <c r="S40" i="13"/>
  <c r="L34" i="13"/>
  <c r="K34" i="13"/>
  <c r="J34" i="13"/>
  <c r="I34" i="13"/>
  <c r="H34" i="13"/>
  <c r="G34" i="13"/>
  <c r="F34" i="13"/>
  <c r="E34" i="13"/>
  <c r="D34" i="13"/>
  <c r="L28" i="13"/>
  <c r="K28" i="13"/>
  <c r="J28" i="13"/>
  <c r="I28" i="13"/>
  <c r="H28" i="13"/>
  <c r="G28" i="13"/>
  <c r="F28" i="13"/>
  <c r="E28" i="13"/>
  <c r="D28" i="13"/>
  <c r="L22" i="13"/>
  <c r="K22" i="13"/>
  <c r="J22" i="13"/>
  <c r="I22" i="13"/>
  <c r="H22" i="13"/>
  <c r="G22" i="13"/>
  <c r="F22" i="13"/>
  <c r="E22" i="13"/>
  <c r="S16" i="13"/>
  <c r="R16" i="13"/>
  <c r="Q16" i="13"/>
  <c r="P16" i="13"/>
  <c r="O16" i="13"/>
  <c r="N16" i="13"/>
  <c r="M16" i="13"/>
  <c r="L16" i="13"/>
  <c r="K16" i="13"/>
  <c r="J16" i="13"/>
  <c r="I16" i="13"/>
  <c r="H16" i="13"/>
  <c r="G16" i="13"/>
  <c r="F16" i="13"/>
  <c r="D16" i="13"/>
  <c r="R40" i="13"/>
  <c r="Q40" i="13"/>
  <c r="P40" i="13"/>
  <c r="O40" i="13"/>
  <c r="N40" i="13"/>
  <c r="M40" i="13"/>
  <c r="L40" i="13"/>
  <c r="K40" i="13"/>
  <c r="J40" i="13"/>
  <c r="I40" i="13"/>
  <c r="H40" i="13"/>
  <c r="G40" i="13"/>
  <c r="F40" i="13"/>
  <c r="E40" i="13"/>
  <c r="D40" i="13"/>
  <c r="R39" i="13"/>
  <c r="Q39" i="13"/>
  <c r="P39" i="13"/>
  <c r="O39" i="13"/>
  <c r="N39" i="13"/>
  <c r="M39" i="13"/>
  <c r="L39" i="13"/>
  <c r="K39" i="13"/>
  <c r="J39" i="13"/>
  <c r="I39" i="13"/>
  <c r="H39" i="13"/>
  <c r="G39" i="13"/>
  <c r="F39" i="13"/>
  <c r="E39" i="13"/>
  <c r="D39" i="13"/>
  <c r="R38" i="13"/>
  <c r="Q38" i="13"/>
  <c r="P38" i="13"/>
  <c r="O38" i="13"/>
  <c r="N38" i="13"/>
  <c r="M38" i="13"/>
  <c r="L38" i="13"/>
  <c r="K38" i="13"/>
  <c r="J38" i="13"/>
  <c r="I38" i="13"/>
  <c r="I42" i="13"/>
  <c r="H38" i="13"/>
  <c r="G38" i="13"/>
  <c r="F38" i="13"/>
  <c r="E38" i="13"/>
  <c r="D38" i="13"/>
  <c r="R37" i="13"/>
  <c r="Q37" i="13"/>
  <c r="P37" i="13"/>
  <c r="O37" i="13"/>
  <c r="N37" i="13"/>
  <c r="L37" i="13"/>
  <c r="K37" i="13"/>
  <c r="J37" i="13"/>
  <c r="I37" i="13"/>
  <c r="H37" i="13"/>
  <c r="G37" i="13"/>
  <c r="F37" i="13"/>
  <c r="E37" i="13"/>
  <c r="E42" i="13"/>
  <c r="R11" i="9"/>
  <c r="S11" i="9"/>
  <c r="Q11" i="9"/>
  <c r="P11" i="9"/>
  <c r="O11" i="9"/>
  <c r="N11" i="9"/>
  <c r="M11" i="9"/>
  <c r="L11" i="9"/>
  <c r="K11" i="9"/>
  <c r="J11" i="9"/>
  <c r="I11" i="9"/>
  <c r="H11" i="9"/>
  <c r="G11" i="9"/>
  <c r="F11" i="9"/>
  <c r="E11" i="9"/>
  <c r="D11" i="9"/>
  <c r="C11" i="9"/>
  <c r="H10" i="13"/>
  <c r="H41" i="13"/>
  <c r="H42" i="13"/>
  <c r="I10" i="13"/>
  <c r="I41" i="13"/>
  <c r="E10" i="13"/>
  <c r="E41" i="13"/>
  <c r="F10" i="13"/>
  <c r="F41" i="13"/>
  <c r="F42" i="13"/>
  <c r="G10" i="13"/>
  <c r="G41" i="13"/>
  <c r="G42" i="13"/>
  <c r="W11" i="15"/>
  <c r="V11" i="9"/>
  <c r="N32" i="8"/>
  <c r="M41" i="13"/>
  <c r="M42" i="13"/>
  <c r="N41" i="13"/>
  <c r="N42" i="13"/>
  <c r="J23" i="15"/>
  <c r="I23" i="15"/>
  <c r="P23" i="15"/>
  <c r="R23" i="15"/>
  <c r="W21" i="15"/>
  <c r="W22" i="15"/>
  <c r="W14" i="15"/>
  <c r="T23" i="15"/>
  <c r="W23" i="15"/>
  <c r="D23" i="15"/>
  <c r="W38" i="13"/>
  <c r="W8" i="8"/>
  <c r="D10" i="13"/>
  <c r="O11" i="13"/>
  <c r="O41" i="13"/>
  <c r="O42" i="13"/>
  <c r="R42" i="13"/>
  <c r="R41" i="13"/>
  <c r="R11" i="13"/>
  <c r="P41" i="13"/>
  <c r="P42" i="13"/>
  <c r="P11" i="13"/>
  <c r="Q11" i="13"/>
  <c r="Q41" i="13"/>
  <c r="Q42" i="13"/>
  <c r="T41" i="13"/>
  <c r="T42" i="13"/>
  <c r="T11" i="13"/>
  <c r="U11" i="13"/>
  <c r="U41" i="13"/>
  <c r="U42" i="13"/>
  <c r="V11" i="13"/>
  <c r="V41" i="13"/>
  <c r="V42" i="13"/>
  <c r="S11" i="13"/>
  <c r="S41" i="13"/>
  <c r="S42" i="13"/>
  <c r="D30" i="19"/>
  <c r="E30" i="19"/>
  <c r="G30" i="19"/>
  <c r="W11" i="13"/>
  <c r="J41" i="13"/>
  <c r="J42" i="13"/>
  <c r="X11" i="13"/>
  <c r="X6" i="13"/>
  <c r="X8" i="13"/>
  <c r="X9" i="13"/>
  <c r="X7" i="13"/>
  <c r="X10" i="13"/>
  <c r="D22" i="13"/>
  <c r="W22" i="13"/>
  <c r="X22" i="13"/>
  <c r="D41" i="13"/>
  <c r="D42" i="13"/>
  <c r="W41" i="13"/>
  <c r="X23" i="13"/>
  <c r="X20" i="13"/>
  <c r="X19" i="13"/>
  <c r="X21" i="13"/>
  <c r="X18" i="13"/>
  <c r="W42" i="13"/>
  <c r="X42" i="13"/>
  <c r="X40" i="13"/>
  <c r="X37" i="13"/>
  <c r="X39" i="13"/>
  <c r="X38" i="13"/>
  <c r="X41" i="13"/>
</calcChain>
</file>

<file path=xl/sharedStrings.xml><?xml version="1.0" encoding="utf-8"?>
<sst xmlns="http://schemas.openxmlformats.org/spreadsheetml/2006/main" count="454" uniqueCount="96">
  <si>
    <t>District Name</t>
  </si>
  <si>
    <t>Green/Brown</t>
  </si>
  <si>
    <t>Affordable</t>
  </si>
  <si>
    <t>Cambridge City Council</t>
  </si>
  <si>
    <t>Green field</t>
  </si>
  <si>
    <t>Garden</t>
  </si>
  <si>
    <t>Brown field</t>
  </si>
  <si>
    <t>Grand Total</t>
  </si>
  <si>
    <t>Fenland District Council</t>
  </si>
  <si>
    <t>Huntingdonshire District Council</t>
  </si>
  <si>
    <t>South Cambs District Council</t>
  </si>
  <si>
    <t>East Cambs District Council</t>
  </si>
  <si>
    <t>East Cambridgeshire</t>
  </si>
  <si>
    <t>Total</t>
  </si>
  <si>
    <t>Cambridge City Council Total</t>
  </si>
  <si>
    <t>East Cambs District Council Total</t>
  </si>
  <si>
    <t>Fenland District Council Total</t>
  </si>
  <si>
    <t>Huntingdonshire District Council Total</t>
  </si>
  <si>
    <t>South Cambs District Council Total</t>
  </si>
  <si>
    <t>2002-2003</t>
  </si>
  <si>
    <t>2003-2004</t>
  </si>
  <si>
    <t>2004-2005</t>
  </si>
  <si>
    <t>2005-2006</t>
  </si>
  <si>
    <t>2006-2007</t>
  </si>
  <si>
    <t>2007-2008</t>
  </si>
  <si>
    <t>2008-2009</t>
  </si>
  <si>
    <t>2009-2010</t>
  </si>
  <si>
    <t>2010-2011</t>
  </si>
  <si>
    <t>2011-2012</t>
  </si>
  <si>
    <t>2012-2013</t>
  </si>
  <si>
    <t>2013-2014</t>
  </si>
  <si>
    <t>2014-2015</t>
  </si>
  <si>
    <t>2015-2016</t>
  </si>
  <si>
    <t>2016-2017</t>
  </si>
  <si>
    <t>Cambridge City</t>
  </si>
  <si>
    <t>Within Cambridge Urban Extent</t>
  </si>
  <si>
    <t>Outside Settlements</t>
  </si>
  <si>
    <t>Within Market Towns</t>
  </si>
  <si>
    <t>Within Village Framework</t>
  </si>
  <si>
    <t>Fenland</t>
  </si>
  <si>
    <t>Huntingdonshire</t>
  </si>
  <si>
    <t>South Cambridgeshire</t>
  </si>
  <si>
    <t>Within Cambridge Built Up Area</t>
  </si>
  <si>
    <t>Within New Settlements</t>
  </si>
  <si>
    <t>Cambridgeshire</t>
  </si>
  <si>
    <r>
      <t>-</t>
    </r>
    <r>
      <rPr>
        <sz val="8"/>
        <color indexed="8"/>
        <rFont val="Arial"/>
        <family val="2"/>
      </rPr>
      <t>“Cambridge Urban Extent” comprises the current built-up area of Cambridge, plus land contiguous with (i.e. adjacent to) the built-up area that is allocated for development</t>
    </r>
  </si>
  <si>
    <t>2017-2018</t>
  </si>
  <si>
    <t>Dwelling Completions (NET) in Cambridgeshire</t>
  </si>
  <si>
    <t>- NET completions include all dwelling gains in monitoring year minus the losses (demolitions, etc.)</t>
  </si>
  <si>
    <t>Dwelling Completions (GROSS) in Cambridgeshire by Number of Bedrooms</t>
  </si>
  <si>
    <t>% Total</t>
  </si>
  <si>
    <t>1 Bed</t>
  </si>
  <si>
    <t>2 Bed</t>
  </si>
  <si>
    <t>3 Bed</t>
  </si>
  <si>
    <t>4 Bed</t>
  </si>
  <si>
    <t>U/K Beds</t>
  </si>
  <si>
    <t>% on BRN</t>
  </si>
  <si>
    <t>Affordable Dwelling Completions (GROSS) in Cambridgeshire</t>
  </si>
  <si>
    <t>Total Completed</t>
  </si>
  <si>
    <t>% Affordable</t>
  </si>
  <si>
    <t>Additional Pitches for Gypsy and Travellers and Travelling Showpeople (NET) in Cambridgeshire</t>
  </si>
  <si>
    <t>City</t>
  </si>
  <si>
    <t xml:space="preserve">South Cambridgeshire District Council </t>
  </si>
  <si>
    <t>&lt;30 DPH</t>
  </si>
  <si>
    <t>30-50 DPH</t>
  </si>
  <si>
    <t>&gt;50 DPH</t>
  </si>
  <si>
    <t>TOTAL COMPLETED</t>
  </si>
  <si>
    <t xml:space="preserve">East Cambridgeshire District Council </t>
  </si>
  <si>
    <r>
      <t>-</t>
    </r>
    <r>
      <rPr>
        <sz val="10"/>
        <color indexed="8"/>
        <rFont val="Arial"/>
        <family val="2"/>
      </rPr>
      <t xml:space="preserve"> “Cambridge Urban Extent” comprises the current built-up area of Cambridge, plus land contiguous with (i.e. adjacent to) the built-up area that is allocated for development.</t>
    </r>
  </si>
  <si>
    <t xml:space="preserve">Within Cambridge Urban </t>
  </si>
  <si>
    <t>Breakdown between settlements not available</t>
  </si>
  <si>
    <t>Total Commitments</t>
  </si>
  <si>
    <t>Adopted Allocation with no Planning Permissions</t>
  </si>
  <si>
    <t>Total Permissions</t>
  </si>
  <si>
    <t>Full / Reserved Matters permission, Not Started</t>
  </si>
  <si>
    <t>Full / Reserved Matters permission, Under Construction</t>
  </si>
  <si>
    <t>Outline planning permission</t>
  </si>
  <si>
    <t>Breakdown betweens settlements not availabe</t>
  </si>
  <si>
    <t>Dwelling Completions (GROSS) Completed on PDL in Cambridgeshire (2002-2018)</t>
  </si>
  <si>
    <t>The data shows the number of formal commitments at 31/3/2021, i.e. those with planning permission or allocated for development</t>
  </si>
  <si>
    <t>2002-2021</t>
  </si>
  <si>
    <t>2018-2019</t>
  </si>
  <si>
    <t>2019-2020</t>
  </si>
  <si>
    <t>2020-2021</t>
  </si>
  <si>
    <t>Not Available</t>
  </si>
  <si>
    <t xml:space="preserve">Not Available </t>
  </si>
  <si>
    <t>The 11 Market Towns are Ely, Littleport, Soham, Chatteris, March, Whittlesey, Wisbech, Huntingdon, Ramsey, St Ives, St Neots. The New Settlements in South Cambridgeshire refer to Cambourne (including Cambourne West) and Northstowe.</t>
  </si>
  <si>
    <t>Table H1.2 New Dwellings (GROSS) Completed in Cambridgeshire (2002-2021) Showing Number of Bedrooms</t>
  </si>
  <si>
    <t>Table H1.5 Average Density of Completed Dwellings on Sites Greater than Nine Dwellings (2002-2021)</t>
  </si>
  <si>
    <t>Table H1.3 New Dwellings (GROSS) Completed on PDL in Cambridgeshire (2002-2021)</t>
  </si>
  <si>
    <t>Table H1.4 New Affordable Dwellings Completed (GROSS) in Cambridgeshire 2002-2021</t>
  </si>
  <si>
    <t>Table H1.6 Density Range of Completed Dwellings on Sites Greater than Nine Dwellings 2002-2021</t>
  </si>
  <si>
    <t>Table H1.7 Additional Pitches for Gypsies and Travellers and Travelling Showpeople (NET) in Cambridgeshire by District (2002-2021)</t>
  </si>
  <si>
    <t>Table H2.1 Dwelling Commitments in Cambridgeshire as at 31/03/2021</t>
  </si>
  <si>
    <t>Table H1.1a Dwellings Completed (NET) by Districts in Cambridgeshire (2002-2021)</t>
  </si>
  <si>
    <t>Table H1.1 Dwelling Completions in Cambridgeshire 2002-2021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</si>
</sst>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6" formatCode="0.0%"/>
  </numFmts>
  <fonts count="26" x14ac:knownFonts="1">
    <font>
      <sz val="10"/>
      <name val="Arial"/>
      <family val="2"/>
    </font>
    <font>
      <sz val="10"/>
      <color indexed="8"/>
      <name val="Arial"/>
      <family val="2"/>
    </font>
    <font>
      <sz val="10"/>
      <color indexed="8"/>
      <name val="Arial"/>
      <family val="2"/>
    </font>
    <font>
      <sz val="8"/>
      <color indexed="8"/>
      <name val="Arial"/>
      <family val="2"/>
    </font>
    <font>
      <sz val="8"/>
      <color indexed="8"/>
      <name val="Arial"/>
      <family val="2"/>
    </font>
    <font>
      <b/>
      <sz val="8"/>
      <color indexed="8"/>
      <name val="Arial"/>
      <family val="2"/>
    </font>
    <font>
      <b/>
      <sz val="10"/>
      <color indexed="8"/>
      <name val="Arial"/>
      <family val="2"/>
    </font>
    <font>
      <b/>
      <sz val="10"/>
      <name val="Arial"/>
      <family val="2"/>
    </font>
    <font>
      <b/>
      <sz val="12"/>
      <color indexed="8"/>
      <name val="Arial"/>
      <family val="2"/>
    </font>
    <font>
      <sz val="8"/>
      <name val="Arial"/>
      <family val="2"/>
    </font>
    <font>
      <b/>
      <sz val="11"/>
      <color indexed="8"/>
      <name val="Arial"/>
      <family val="2"/>
    </font>
    <font>
      <sz val="10"/>
      <color theme="1"/>
      <name val="Arial"/>
      <family val="2"/>
    </font>
    <font>
      <b/>
      <sz val="12"/>
      <color theme="1"/>
      <name val="Arial"/>
      <family val="2"/>
    </font>
    <font>
      <sz val="8"/>
      <color theme="1"/>
      <name val="Arial"/>
      <family val="2"/>
    </font>
    <font>
      <sz val="8"/>
      <color rgb="FF000000"/>
      <name val="Arial"/>
      <family val="2"/>
    </font>
    <font>
      <b/>
      <sz val="12"/>
      <color rgb="FF000000"/>
      <name val="Arial"/>
      <family val="2"/>
    </font>
    <font>
      <b/>
      <sz val="8"/>
      <color theme="1"/>
      <name val="Arial"/>
      <family val="2"/>
    </font>
    <font>
      <sz val="10"/>
      <color rgb="FF000000"/>
      <name val="Arial"/>
      <family val="2"/>
    </font>
    <font>
      <b/>
      <sz val="10"/>
      <color rgb="FF000000"/>
      <name val="Arial"/>
      <family val="2"/>
    </font>
    <font>
      <b/>
      <sz val="10"/>
      <color theme="1"/>
      <name val="Arial"/>
      <family val="2"/>
    </font>
    <font>
      <b/>
      <sz val="8"/>
      <color rgb="FF000000"/>
      <name val="Arial"/>
      <family val="2"/>
    </font>
    <font>
      <b/>
      <sz val="10"/>
      <color indexed="8"/>
      <name val="Calibri"/>
      <family val="2"/>
      <scheme val="minor"/>
    </font>
    <font>
      <sz val="10"/>
      <color theme="1"/>
      <name val="Calibri"/>
      <family val="2"/>
      <scheme val="minor"/>
    </font>
    <font>
      <sz val="10"/>
      <color indexed="8"/>
      <name val="Calibri"/>
      <family val="2"/>
      <scheme val="minor"/>
    </font>
    <font>
      <b/>
      <sz val="11"/>
      <color rgb="FF000000"/>
      <name val="Arial"/>
      <family val="2"/>
    </font>
    <font>
      <b/>
      <sz val="11"/>
      <color theme="1"/>
      <name val="Arial"/>
      <family val="2"/>
    </font>
  </fonts>
  <fills count="22">
    <fill>
      <patternFill patternType="none"/>
    </fill>
    <fill>
      <patternFill patternType="gray125"/>
    </fill>
    <fill>
      <patternFill patternType="solid">
        <fgColor theme="0" tint="-0.249977111117893"/>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4" tint="0.59996337778862885"/>
        <bgColor indexed="64"/>
      </patternFill>
    </fill>
    <fill>
      <patternFill patternType="solid">
        <fgColor theme="4" tint="0.59996337778862885"/>
        <bgColor theme="4" tint="0.79995117038483843"/>
      </patternFill>
    </fill>
    <fill>
      <patternFill patternType="solid">
        <fgColor theme="5" tint="0.59996337778862885"/>
        <bgColor indexed="64"/>
      </patternFill>
    </fill>
    <fill>
      <patternFill patternType="solid">
        <fgColor rgb="FF808080"/>
        <bgColor indexed="64"/>
      </patternFill>
    </fill>
    <fill>
      <patternFill patternType="solid">
        <fgColor theme="0" tint="-0.499984740745262"/>
        <bgColor indexed="64"/>
      </patternFill>
    </fill>
    <fill>
      <patternFill patternType="solid">
        <fgColor theme="4" tint="0.59999389629810485"/>
        <bgColor rgb="FF993366"/>
      </patternFill>
    </fill>
    <fill>
      <patternFill patternType="solid">
        <fgColor theme="5" tint="0.59999389629810485"/>
        <bgColor rgb="FF993366"/>
      </patternFill>
    </fill>
    <fill>
      <patternFill patternType="solid">
        <fgColor theme="4" tint="0.59999389629810485"/>
        <bgColor indexed="25"/>
      </patternFill>
    </fill>
    <fill>
      <patternFill patternType="solid">
        <fgColor rgb="FFFFFF00"/>
        <bgColor indexed="25"/>
      </patternFill>
    </fill>
    <fill>
      <patternFill patternType="solid">
        <fgColor rgb="FFFFFF00"/>
        <bgColor indexed="64"/>
      </patternFill>
    </fill>
    <fill>
      <patternFill patternType="solid">
        <fgColor theme="0"/>
        <bgColor indexed="64"/>
      </patternFill>
    </fill>
    <fill>
      <patternFill patternType="solid">
        <fgColor theme="0" tint="-0.34998626667073579"/>
        <bgColor indexed="64"/>
      </patternFill>
    </fill>
    <fill>
      <patternFill patternType="solid">
        <fgColor theme="0" tint="-0.34998626667073579"/>
        <bgColor rgb="FF993366"/>
      </patternFill>
    </fill>
    <fill>
      <patternFill patternType="solid">
        <fgColor rgb="FFFFC000"/>
        <bgColor indexed="25"/>
      </patternFill>
    </fill>
    <fill>
      <patternFill patternType="solid">
        <fgColor rgb="FFFFC000"/>
        <bgColor indexed="64"/>
      </patternFill>
    </fill>
    <fill>
      <patternFill patternType="solid">
        <fgColor theme="0" tint="-0.14996795556505021"/>
        <bgColor indexed="64"/>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right/>
      <top style="thin">
        <color rgb="FF000000"/>
      </top>
      <bottom style="thin">
        <color rgb="FF000000"/>
      </bottom>
      <diagonal/>
    </border>
    <border>
      <left/>
      <right/>
      <top style="thin">
        <color rgb="FF000000"/>
      </top>
      <bottom/>
      <diagonal/>
    </border>
    <border>
      <left style="thin">
        <color rgb="FF000000"/>
      </left>
      <right/>
      <top/>
      <bottom/>
      <diagonal/>
    </border>
    <border>
      <left style="thin">
        <color indexed="64"/>
      </left>
      <right style="thin">
        <color rgb="FF000000"/>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s>
  <cellStyleXfs count="6">
    <xf numFmtId="0" fontId="0" fillId="0" borderId="0">
      <alignment vertical="center"/>
    </xf>
    <xf numFmtId="0" fontId="1" fillId="0" borderId="0">
      <alignment vertical="top"/>
    </xf>
    <xf numFmtId="0" fontId="2" fillId="0" borderId="0">
      <alignment vertical="top"/>
    </xf>
    <xf numFmtId="0" fontId="11" fillId="0" borderId="0"/>
    <xf numFmtId="0" fontId="2" fillId="0" borderId="0">
      <alignment vertical="top"/>
    </xf>
    <xf numFmtId="0" fontId="1" fillId="0" borderId="0">
      <alignment vertical="top"/>
    </xf>
  </cellStyleXfs>
  <cellXfs count="201">
    <xf numFmtId="0" fontId="0" fillId="0" borderId="0" xfId="0">
      <alignment vertical="center"/>
    </xf>
    <xf numFmtId="0" fontId="0" fillId="0" borderId="0" xfId="0" applyAlignment="1">
      <alignment vertical="top"/>
    </xf>
    <xf numFmtId="0" fontId="0" fillId="0" borderId="0" xfId="0" applyAlignment="1"/>
    <xf numFmtId="0" fontId="0" fillId="0" borderId="0" xfId="0" applyFill="1" applyAlignment="1"/>
    <xf numFmtId="0" fontId="1" fillId="0" borderId="0" xfId="0" applyFont="1" applyAlignment="1">
      <alignment vertical="top"/>
    </xf>
    <xf numFmtId="0" fontId="12" fillId="0" borderId="0" xfId="0" applyFont="1" applyAlignment="1"/>
    <xf numFmtId="3" fontId="0" fillId="0" borderId="0" xfId="0" applyNumberFormat="1" applyAlignment="1">
      <alignment vertical="top"/>
    </xf>
    <xf numFmtId="0" fontId="0" fillId="2" borderId="1" xfId="0" applyFill="1" applyBorder="1" applyAlignment="1"/>
    <xf numFmtId="3" fontId="0" fillId="2" borderId="1" xfId="0" applyNumberFormat="1" applyFill="1" applyBorder="1" applyAlignment="1">
      <alignment horizontal="center"/>
    </xf>
    <xf numFmtId="3" fontId="1" fillId="2" borderId="1" xfId="0" applyNumberFormat="1" applyFont="1" applyFill="1" applyBorder="1" applyAlignment="1">
      <alignment horizontal="center"/>
    </xf>
    <xf numFmtId="0" fontId="0" fillId="3" borderId="1" xfId="0" applyFill="1" applyBorder="1" applyAlignment="1"/>
    <xf numFmtId="3" fontId="0" fillId="0" borderId="1" xfId="0" applyNumberFormat="1" applyFill="1" applyBorder="1" applyAlignment="1">
      <alignment horizontal="center"/>
    </xf>
    <xf numFmtId="0" fontId="0" fillId="4" borderId="1" xfId="0" applyFill="1" applyBorder="1" applyAlignment="1"/>
    <xf numFmtId="3" fontId="0" fillId="4" borderId="1" xfId="0" applyNumberFormat="1" applyFill="1" applyBorder="1" applyAlignment="1">
      <alignment horizontal="center"/>
    </xf>
    <xf numFmtId="0" fontId="0" fillId="4" borderId="1" xfId="0" applyFont="1" applyFill="1" applyBorder="1" applyAlignment="1"/>
    <xf numFmtId="3" fontId="0" fillId="4" borderId="1" xfId="0" applyNumberFormat="1" applyFont="1" applyFill="1" applyBorder="1" applyAlignment="1">
      <alignment horizontal="center"/>
    </xf>
    <xf numFmtId="0" fontId="0" fillId="0" borderId="0" xfId="0" applyFont="1" applyFill="1" applyAlignment="1"/>
    <xf numFmtId="3" fontId="0" fillId="0" borderId="0" xfId="0" applyNumberFormat="1" applyAlignment="1"/>
    <xf numFmtId="0" fontId="13" fillId="0" borderId="0" xfId="0" applyFont="1" applyAlignment="1">
      <alignment horizontal="left" vertical="center" readingOrder="1"/>
    </xf>
    <xf numFmtId="0" fontId="14" fillId="0" borderId="0" xfId="0" applyFont="1" applyAlignment="1">
      <alignment horizontal="left" vertical="center" readingOrder="1"/>
    </xf>
    <xf numFmtId="0" fontId="15" fillId="0" borderId="0" xfId="0" applyFont="1" applyAlignment="1">
      <alignment horizontal="left" vertical="center" readingOrder="1"/>
    </xf>
    <xf numFmtId="0" fontId="4" fillId="0" borderId="0" xfId="0" applyFont="1" applyAlignment="1">
      <alignment vertical="top"/>
    </xf>
    <xf numFmtId="0" fontId="4" fillId="5" borderId="1" xfId="0" applyFont="1" applyFill="1" applyBorder="1" applyAlignment="1">
      <alignment vertical="top"/>
    </xf>
    <xf numFmtId="3" fontId="16" fillId="6" borderId="1" xfId="0" applyNumberFormat="1" applyFont="1" applyFill="1" applyBorder="1" applyAlignment="1">
      <alignment horizontal="center"/>
    </xf>
    <xf numFmtId="0" fontId="5" fillId="5" borderId="1" xfId="0" applyFont="1" applyFill="1" applyBorder="1" applyAlignment="1">
      <alignment vertical="top"/>
    </xf>
    <xf numFmtId="3" fontId="4" fillId="0" borderId="1" xfId="0" applyNumberFormat="1" applyFont="1" applyBorder="1" applyAlignment="1">
      <alignment vertical="top"/>
    </xf>
    <xf numFmtId="0" fontId="5" fillId="7" borderId="1" xfId="0" applyFont="1" applyFill="1" applyBorder="1" applyAlignment="1">
      <alignment vertical="top"/>
    </xf>
    <xf numFmtId="3" fontId="5" fillId="7" borderId="1" xfId="0" applyNumberFormat="1" applyFont="1" applyFill="1" applyBorder="1" applyAlignment="1">
      <alignment vertical="top"/>
    </xf>
    <xf numFmtId="3" fontId="13" fillId="0" borderId="1" xfId="0" applyNumberFormat="1" applyFont="1" applyBorder="1" applyAlignment="1">
      <alignment horizontal="center"/>
    </xf>
    <xf numFmtId="0" fontId="17" fillId="3" borderId="16" xfId="0" applyFont="1" applyFill="1" applyBorder="1" applyAlignment="1">
      <alignment horizontal="left" vertical="top" wrapText="1" readingOrder="1"/>
    </xf>
    <xf numFmtId="3" fontId="11" fillId="0" borderId="1" xfId="0" applyNumberFormat="1" applyFont="1" applyBorder="1" applyAlignment="1">
      <alignment horizontal="center"/>
    </xf>
    <xf numFmtId="3" fontId="11" fillId="0" borderId="2" xfId="0" applyNumberFormat="1" applyFont="1" applyBorder="1" applyAlignment="1">
      <alignment horizontal="center"/>
    </xf>
    <xf numFmtId="9" fontId="11" fillId="0" borderId="3" xfId="0" applyNumberFormat="1" applyFont="1" applyBorder="1" applyAlignment="1">
      <alignment horizontal="center"/>
    </xf>
    <xf numFmtId="9" fontId="11" fillId="0" borderId="1" xfId="0" applyNumberFormat="1" applyFont="1" applyBorder="1" applyAlignment="1">
      <alignment horizontal="center"/>
    </xf>
    <xf numFmtId="0" fontId="18" fillId="4" borderId="17" xfId="0" applyFont="1" applyFill="1" applyBorder="1" applyAlignment="1">
      <alignment horizontal="left" vertical="top" wrapText="1" readingOrder="1"/>
    </xf>
    <xf numFmtId="3" fontId="18" fillId="4" borderId="18" xfId="0" applyNumberFormat="1" applyFont="1" applyFill="1" applyBorder="1" applyAlignment="1">
      <alignment horizontal="center" wrapText="1" readingOrder="1"/>
    </xf>
    <xf numFmtId="0" fontId="17" fillId="8" borderId="16" xfId="0" applyFont="1" applyFill="1" applyBorder="1" applyAlignment="1">
      <alignment wrapText="1" readingOrder="1"/>
    </xf>
    <xf numFmtId="0" fontId="17" fillId="8" borderId="19" xfId="0" applyFont="1" applyFill="1" applyBorder="1" applyAlignment="1">
      <alignment wrapText="1" readingOrder="1"/>
    </xf>
    <xf numFmtId="3" fontId="17" fillId="8" borderId="20" xfId="0" applyNumberFormat="1" applyFont="1" applyFill="1" applyBorder="1" applyAlignment="1">
      <alignment wrapText="1" readingOrder="1"/>
    </xf>
    <xf numFmtId="3" fontId="0" fillId="9" borderId="1" xfId="0" applyNumberFormat="1" applyFill="1" applyBorder="1" applyAlignment="1"/>
    <xf numFmtId="9" fontId="0" fillId="9" borderId="1" xfId="0" applyNumberFormat="1" applyFill="1" applyBorder="1" applyAlignment="1"/>
    <xf numFmtId="3" fontId="11" fillId="0" borderId="4" xfId="0" applyNumberFormat="1" applyFont="1" applyBorder="1" applyAlignment="1">
      <alignment horizontal="center"/>
    </xf>
    <xf numFmtId="3" fontId="18" fillId="4" borderId="17" xfId="0" applyNumberFormat="1" applyFont="1" applyFill="1" applyBorder="1" applyAlignment="1">
      <alignment horizontal="center" wrapText="1" readingOrder="1"/>
    </xf>
    <xf numFmtId="9" fontId="19" fillId="4" borderId="3" xfId="0" applyNumberFormat="1" applyFont="1" applyFill="1" applyBorder="1" applyAlignment="1">
      <alignment horizontal="center"/>
    </xf>
    <xf numFmtId="9" fontId="19" fillId="4" borderId="1" xfId="0" applyNumberFormat="1" applyFont="1" applyFill="1" applyBorder="1" applyAlignment="1">
      <alignment horizontal="center"/>
    </xf>
    <xf numFmtId="0" fontId="20" fillId="3" borderId="18" xfId="0" applyFont="1" applyFill="1" applyBorder="1" applyAlignment="1">
      <alignment horizontal="center" vertical="top" wrapText="1" readingOrder="1"/>
    </xf>
    <xf numFmtId="0" fontId="20" fillId="3" borderId="21" xfId="0" applyFont="1" applyFill="1" applyBorder="1" applyAlignment="1">
      <alignment horizontal="center" vertical="top" wrapText="1" readingOrder="1"/>
    </xf>
    <xf numFmtId="0" fontId="20" fillId="3" borderId="5" xfId="0" applyFont="1" applyFill="1" applyBorder="1" applyAlignment="1">
      <alignment horizontal="center" vertical="top" wrapText="1" readingOrder="1"/>
    </xf>
    <xf numFmtId="0" fontId="14" fillId="3" borderId="16" xfId="0" applyFont="1" applyFill="1" applyBorder="1" applyAlignment="1">
      <alignment horizontal="left" vertical="top" wrapText="1" readingOrder="1"/>
    </xf>
    <xf numFmtId="0" fontId="14" fillId="4" borderId="16" xfId="0" applyFont="1" applyFill="1" applyBorder="1" applyAlignment="1">
      <alignment horizontal="left" vertical="top" wrapText="1" readingOrder="1"/>
    </xf>
    <xf numFmtId="10" fontId="20" fillId="4" borderId="1" xfId="0" applyNumberFormat="1" applyFont="1" applyFill="1" applyBorder="1" applyAlignment="1">
      <alignment horizontal="center" vertical="top" wrapText="1" readingOrder="1"/>
    </xf>
    <xf numFmtId="3" fontId="14" fillId="0" borderId="1" xfId="0" applyNumberFormat="1" applyFont="1" applyBorder="1" applyAlignment="1">
      <alignment horizontal="center" wrapText="1" readingOrder="1"/>
    </xf>
    <xf numFmtId="0" fontId="0" fillId="0" borderId="0" xfId="0" applyBorder="1" applyAlignment="1">
      <alignment vertical="top"/>
    </xf>
    <xf numFmtId="0" fontId="0" fillId="0" borderId="0" xfId="0" applyNumberFormat="1" applyBorder="1" applyAlignment="1">
      <alignment vertical="top"/>
    </xf>
    <xf numFmtId="0" fontId="20" fillId="3" borderId="17" xfId="0" applyFont="1" applyFill="1" applyBorder="1" applyAlignment="1">
      <alignment horizontal="center" vertical="center" wrapText="1" readingOrder="1"/>
    </xf>
    <xf numFmtId="0" fontId="14" fillId="0" borderId="17" xfId="0" applyFont="1" applyBorder="1" applyAlignment="1">
      <alignment horizontal="center" vertical="top" wrapText="1" readingOrder="1"/>
    </xf>
    <xf numFmtId="0" fontId="20" fillId="4" borderId="17" xfId="0" applyFont="1" applyFill="1" applyBorder="1" applyAlignment="1">
      <alignment horizontal="center" vertical="center" wrapText="1" readingOrder="1"/>
    </xf>
    <xf numFmtId="0" fontId="20" fillId="4" borderId="17" xfId="0" applyFont="1" applyFill="1" applyBorder="1" applyAlignment="1">
      <alignment horizontal="center" wrapText="1" readingOrder="1"/>
    </xf>
    <xf numFmtId="0" fontId="17" fillId="10" borderId="1" xfId="5" applyFont="1" applyFill="1" applyBorder="1">
      <alignment vertical="top"/>
    </xf>
    <xf numFmtId="0" fontId="18" fillId="10" borderId="1" xfId="5" applyFont="1" applyFill="1" applyBorder="1" applyAlignment="1">
      <alignment horizontal="center" vertical="top" wrapText="1"/>
    </xf>
    <xf numFmtId="14" fontId="18" fillId="10" borderId="1" xfId="5" applyNumberFormat="1" applyFont="1" applyFill="1" applyBorder="1" applyAlignment="1">
      <alignment horizontal="center" vertical="top"/>
    </xf>
    <xf numFmtId="2" fontId="0" fillId="0" borderId="1" xfId="0" applyNumberFormat="1" applyFont="1" applyFill="1" applyBorder="1" applyAlignment="1">
      <alignment vertical="top"/>
    </xf>
    <xf numFmtId="14" fontId="18" fillId="11" borderId="1" xfId="5" applyNumberFormat="1" applyFont="1" applyFill="1" applyBorder="1" applyAlignment="1">
      <alignment horizontal="center" vertical="top"/>
    </xf>
    <xf numFmtId="2" fontId="18" fillId="11" borderId="1" xfId="5" applyNumberFormat="1" applyFont="1" applyFill="1" applyBorder="1" applyAlignment="1">
      <alignment horizontal="center" vertical="top"/>
    </xf>
    <xf numFmtId="0" fontId="0" fillId="12" borderId="4" xfId="0" applyFill="1" applyBorder="1" applyAlignment="1">
      <alignment vertical="top"/>
    </xf>
    <xf numFmtId="0" fontId="3" fillId="12" borderId="4" xfId="0" applyFont="1" applyFill="1" applyBorder="1" applyAlignment="1">
      <alignment vertical="top"/>
    </xf>
    <xf numFmtId="0" fontId="6" fillId="12" borderId="1" xfId="0" applyFont="1" applyFill="1" applyBorder="1" applyAlignment="1">
      <alignment vertical="top"/>
    </xf>
    <xf numFmtId="166" fontId="0" fillId="0" borderId="1" xfId="0" applyNumberFormat="1" applyBorder="1" applyAlignment="1">
      <alignment vertical="top"/>
    </xf>
    <xf numFmtId="3" fontId="17" fillId="0" borderId="1" xfId="0" applyNumberFormat="1" applyFont="1" applyFill="1" applyBorder="1" applyAlignment="1">
      <alignment horizontal="right" wrapText="1" readingOrder="1"/>
    </xf>
    <xf numFmtId="0" fontId="6" fillId="13" borderId="1" xfId="0" applyFont="1" applyFill="1" applyBorder="1" applyAlignment="1">
      <alignment vertical="top"/>
    </xf>
    <xf numFmtId="166" fontId="0" fillId="14" borderId="1" xfId="0" applyNumberFormat="1" applyFill="1" applyBorder="1" applyAlignment="1">
      <alignment vertical="top"/>
    </xf>
    <xf numFmtId="3" fontId="0" fillId="14" borderId="1" xfId="0" applyNumberFormat="1" applyFill="1" applyBorder="1" applyAlignment="1">
      <alignment horizontal="right" vertical="top"/>
    </xf>
    <xf numFmtId="3" fontId="11" fillId="15" borderId="1" xfId="0" applyNumberFormat="1" applyFont="1" applyFill="1" applyBorder="1" applyAlignment="1">
      <alignment horizontal="center"/>
    </xf>
    <xf numFmtId="3" fontId="11" fillId="15" borderId="2" xfId="0" applyNumberFormat="1" applyFont="1" applyFill="1" applyBorder="1" applyAlignment="1">
      <alignment horizontal="center"/>
    </xf>
    <xf numFmtId="3" fontId="13" fillId="15" borderId="1" xfId="0" applyNumberFormat="1" applyFont="1" applyFill="1" applyBorder="1" applyAlignment="1">
      <alignment horizontal="center"/>
    </xf>
    <xf numFmtId="3" fontId="4" fillId="15" borderId="1" xfId="0" applyNumberFormat="1" applyFont="1" applyFill="1" applyBorder="1" applyAlignment="1">
      <alignment vertical="top"/>
    </xf>
    <xf numFmtId="0" fontId="14" fillId="15" borderId="17" xfId="0" applyFont="1" applyFill="1" applyBorder="1" applyAlignment="1">
      <alignment horizontal="center" vertical="top" wrapText="1" readingOrder="1"/>
    </xf>
    <xf numFmtId="0" fontId="17" fillId="0" borderId="0" xfId="0" applyFont="1" applyAlignment="1">
      <alignment horizontal="left" vertical="center" readingOrder="1"/>
    </xf>
    <xf numFmtId="0" fontId="11" fillId="0" borderId="0" xfId="0" applyFont="1" applyAlignment="1">
      <alignment horizontal="left" vertical="center" readingOrder="1"/>
    </xf>
    <xf numFmtId="3" fontId="21" fillId="4" borderId="1" xfId="1" applyNumberFormat="1" applyFont="1" applyFill="1" applyBorder="1" applyAlignment="1">
      <alignment horizontal="center" vertical="top"/>
    </xf>
    <xf numFmtId="0" fontId="21" fillId="4" borderId="1" xfId="1" applyFont="1" applyFill="1" applyBorder="1" applyAlignment="1">
      <alignment vertical="top"/>
    </xf>
    <xf numFmtId="3" fontId="22" fillId="9" borderId="1" xfId="1" applyNumberFormat="1" applyFont="1" applyFill="1" applyBorder="1" applyAlignment="1">
      <alignment horizontal="center" vertical="top"/>
    </xf>
    <xf numFmtId="0" fontId="22" fillId="0" borderId="1" xfId="1" applyFont="1" applyFill="1" applyBorder="1" applyAlignment="1">
      <alignment vertical="top"/>
    </xf>
    <xf numFmtId="3" fontId="23" fillId="0" borderId="1" xfId="0" applyNumberFormat="1" applyFont="1" applyBorder="1" applyAlignment="1">
      <alignment horizontal="center" vertical="top"/>
    </xf>
    <xf numFmtId="3" fontId="23" fillId="0" borderId="1" xfId="0" applyNumberFormat="1" applyFont="1" applyFill="1" applyBorder="1" applyAlignment="1">
      <alignment horizontal="center" vertical="top"/>
    </xf>
    <xf numFmtId="0" fontId="23" fillId="0" borderId="1" xfId="1" applyFont="1" applyFill="1" applyBorder="1" applyAlignment="1">
      <alignment vertical="top"/>
    </xf>
    <xf numFmtId="0" fontId="0" fillId="0" borderId="1" xfId="0" applyBorder="1" applyAlignment="1"/>
    <xf numFmtId="3" fontId="0" fillId="16" borderId="1" xfId="0" applyNumberFormat="1" applyFill="1" applyBorder="1" applyAlignment="1">
      <alignment horizontal="center"/>
    </xf>
    <xf numFmtId="2" fontId="0" fillId="0" borderId="0" xfId="0" applyNumberFormat="1" applyAlignment="1">
      <alignment vertical="top"/>
    </xf>
    <xf numFmtId="2" fontId="18" fillId="17" borderId="1" xfId="5" applyNumberFormat="1" applyFont="1" applyFill="1" applyBorder="1" applyAlignment="1">
      <alignment horizontal="center" vertical="top"/>
    </xf>
    <xf numFmtId="3" fontId="0" fillId="0" borderId="0" xfId="0" applyNumberFormat="1">
      <alignment vertical="center"/>
    </xf>
    <xf numFmtId="0" fontId="0" fillId="0" borderId="0" xfId="0" applyFill="1" applyAlignment="1">
      <alignment vertical="top"/>
    </xf>
    <xf numFmtId="166" fontId="0" fillId="0" borderId="1" xfId="0" applyNumberFormat="1" applyFill="1" applyBorder="1" applyAlignment="1">
      <alignment vertical="top"/>
    </xf>
    <xf numFmtId="3" fontId="0" fillId="0" borderId="1" xfId="0" applyNumberFormat="1" applyFill="1" applyBorder="1" applyAlignment="1">
      <alignment horizontal="right" vertical="top"/>
    </xf>
    <xf numFmtId="0" fontId="6" fillId="18" borderId="1" xfId="0" applyFont="1" applyFill="1" applyBorder="1" applyAlignment="1">
      <alignment vertical="top"/>
    </xf>
    <xf numFmtId="166" fontId="0" fillId="19" borderId="1" xfId="0" applyNumberFormat="1" applyFill="1" applyBorder="1" applyAlignment="1">
      <alignment vertical="top"/>
    </xf>
    <xf numFmtId="3" fontId="0" fillId="19" borderId="1" xfId="0" applyNumberFormat="1" applyFill="1" applyBorder="1" applyAlignment="1">
      <alignment horizontal="right" vertical="top"/>
    </xf>
    <xf numFmtId="0" fontId="0" fillId="0" borderId="0" xfId="0" applyNumberFormat="1" applyAlignment="1">
      <alignment vertical="top"/>
    </xf>
    <xf numFmtId="0" fontId="11" fillId="0" borderId="3" xfId="0" applyNumberFormat="1" applyFont="1" applyBorder="1" applyAlignment="1">
      <alignment horizontal="center"/>
    </xf>
    <xf numFmtId="0" fontId="11" fillId="0" borderId="1" xfId="0" applyNumberFormat="1" applyFont="1" applyBorder="1" applyAlignment="1">
      <alignment horizontal="center"/>
    </xf>
    <xf numFmtId="0" fontId="19" fillId="4" borderId="1" xfId="0" applyNumberFormat="1" applyFont="1" applyFill="1" applyBorder="1" applyAlignment="1">
      <alignment horizontal="center"/>
    </xf>
    <xf numFmtId="0" fontId="0" fillId="9" borderId="1" xfId="0" applyNumberFormat="1" applyFill="1" applyBorder="1" applyAlignment="1"/>
    <xf numFmtId="0" fontId="0" fillId="0" borderId="0" xfId="0" applyNumberFormat="1">
      <alignment vertical="center"/>
    </xf>
    <xf numFmtId="3" fontId="19" fillId="4" borderId="1" xfId="0" applyNumberFormat="1" applyFont="1" applyFill="1" applyBorder="1" applyAlignment="1">
      <alignment horizontal="center"/>
    </xf>
    <xf numFmtId="3" fontId="13" fillId="0" borderId="2" xfId="0" applyNumberFormat="1" applyFont="1" applyBorder="1" applyAlignment="1">
      <alignment horizontal="center"/>
    </xf>
    <xf numFmtId="10" fontId="20" fillId="4" borderId="2" xfId="0" applyNumberFormat="1" applyFont="1" applyFill="1" applyBorder="1" applyAlignment="1">
      <alignment horizontal="center" vertical="top" wrapText="1" readingOrder="1"/>
    </xf>
    <xf numFmtId="3" fontId="13" fillId="15" borderId="2" xfId="0" applyNumberFormat="1" applyFont="1" applyFill="1" applyBorder="1" applyAlignment="1">
      <alignment horizontal="center"/>
    </xf>
    <xf numFmtId="3" fontId="20" fillId="3" borderId="3" xfId="0" applyNumberFormat="1" applyFont="1" applyFill="1" applyBorder="1" applyAlignment="1">
      <alignment horizontal="center" vertical="top" wrapText="1" readingOrder="1"/>
    </xf>
    <xf numFmtId="0" fontId="0" fillId="0" borderId="0" xfId="0" applyFill="1" applyBorder="1" applyAlignment="1">
      <alignment vertical="top"/>
    </xf>
    <xf numFmtId="166" fontId="0" fillId="0" borderId="0" xfId="0" applyNumberFormat="1" applyAlignment="1">
      <alignment vertical="top"/>
    </xf>
    <xf numFmtId="0" fontId="0" fillId="0" borderId="0" xfId="0" applyFill="1">
      <alignment vertical="center"/>
    </xf>
    <xf numFmtId="3" fontId="0" fillId="0" borderId="0" xfId="0" applyNumberFormat="1" applyFill="1">
      <alignment vertical="center"/>
    </xf>
    <xf numFmtId="0" fontId="0" fillId="0" borderId="0" xfId="0" applyNumberFormat="1" applyFill="1" applyBorder="1" applyAlignment="1">
      <alignment vertical="top"/>
    </xf>
    <xf numFmtId="3" fontId="11" fillId="0" borderId="1" xfId="0" applyNumberFormat="1" applyFont="1" applyFill="1" applyBorder="1" applyAlignment="1">
      <alignment horizontal="center"/>
    </xf>
    <xf numFmtId="3" fontId="11" fillId="0" borderId="2" xfId="0" applyNumberFormat="1" applyFont="1" applyFill="1" applyBorder="1" applyAlignment="1">
      <alignment horizontal="center"/>
    </xf>
    <xf numFmtId="0" fontId="11" fillId="0" borderId="1" xfId="0" applyNumberFormat="1" applyFont="1" applyFill="1" applyBorder="1" applyAlignment="1">
      <alignment horizontal="center"/>
    </xf>
    <xf numFmtId="3" fontId="0" fillId="0" borderId="1" xfId="0" applyNumberFormat="1" applyFont="1" applyFill="1" applyBorder="1" applyAlignment="1">
      <alignment horizontal="center"/>
    </xf>
    <xf numFmtId="0" fontId="22" fillId="0" borderId="0" xfId="1" applyFont="1" applyFill="1" applyBorder="1" applyAlignment="1">
      <alignment vertical="top"/>
    </xf>
    <xf numFmtId="0" fontId="0" fillId="0" borderId="0" xfId="0" applyFill="1" applyBorder="1">
      <alignment vertical="center"/>
    </xf>
    <xf numFmtId="3" fontId="0" fillId="0" borderId="0" xfId="0" applyNumberFormat="1" applyFill="1" applyAlignment="1">
      <alignment vertical="top"/>
    </xf>
    <xf numFmtId="3" fontId="13" fillId="0" borderId="1" xfId="0" applyNumberFormat="1" applyFont="1" applyFill="1" applyBorder="1" applyAlignment="1">
      <alignment horizontal="center"/>
    </xf>
    <xf numFmtId="3" fontId="13" fillId="0" borderId="2" xfId="0" applyNumberFormat="1" applyFont="1" applyFill="1" applyBorder="1" applyAlignment="1">
      <alignment horizontal="center"/>
    </xf>
    <xf numFmtId="3" fontId="4" fillId="0" borderId="1" xfId="0" applyNumberFormat="1" applyFont="1" applyFill="1" applyBorder="1" applyAlignment="1">
      <alignment vertical="top"/>
    </xf>
    <xf numFmtId="2" fontId="0" fillId="0" borderId="0" xfId="0" applyNumberFormat="1" applyFill="1" applyAlignment="1">
      <alignment vertical="top"/>
    </xf>
    <xf numFmtId="0" fontId="14" fillId="0" borderId="17" xfId="0" applyFont="1" applyFill="1" applyBorder="1" applyAlignment="1">
      <alignment horizontal="center" vertical="top" wrapText="1" readingOrder="1"/>
    </xf>
    <xf numFmtId="3" fontId="18" fillId="4" borderId="16" xfId="0" applyNumberFormat="1" applyFont="1" applyFill="1" applyBorder="1" applyAlignment="1">
      <alignment horizontal="center" wrapText="1" readingOrder="1"/>
    </xf>
    <xf numFmtId="3" fontId="18" fillId="4" borderId="22" xfId="0" applyNumberFormat="1" applyFont="1" applyFill="1" applyBorder="1" applyAlignment="1">
      <alignment horizontal="center" wrapText="1" readingOrder="1"/>
    </xf>
    <xf numFmtId="3" fontId="18" fillId="4" borderId="23" xfId="0" applyNumberFormat="1" applyFont="1" applyFill="1" applyBorder="1" applyAlignment="1">
      <alignment horizontal="center" wrapText="1" readingOrder="1"/>
    </xf>
    <xf numFmtId="3" fontId="18" fillId="4" borderId="24" xfId="0" applyNumberFormat="1" applyFont="1" applyFill="1" applyBorder="1" applyAlignment="1">
      <alignment horizontal="center" wrapText="1" readingOrder="1"/>
    </xf>
    <xf numFmtId="3" fontId="20" fillId="3" borderId="18" xfId="0" applyNumberFormat="1" applyFont="1" applyFill="1" applyBorder="1" applyAlignment="1">
      <alignment horizontal="center" vertical="top" wrapText="1" readingOrder="1"/>
    </xf>
    <xf numFmtId="3" fontId="20" fillId="3" borderId="21" xfId="0" applyNumberFormat="1" applyFont="1" applyFill="1" applyBorder="1" applyAlignment="1">
      <alignment horizontal="center" vertical="top" wrapText="1" readingOrder="1"/>
    </xf>
    <xf numFmtId="0" fontId="20" fillId="3" borderId="25" xfId="0" applyNumberFormat="1" applyFont="1" applyFill="1" applyBorder="1" applyAlignment="1">
      <alignment horizontal="center" vertical="top" wrapText="1" readingOrder="1"/>
    </xf>
    <xf numFmtId="0" fontId="20" fillId="3" borderId="25" xfId="0" applyFont="1" applyFill="1" applyBorder="1" applyAlignment="1">
      <alignment horizontal="center" vertical="top" wrapText="1" readingOrder="1"/>
    </xf>
    <xf numFmtId="0" fontId="8" fillId="0" borderId="0" xfId="1" applyFont="1" applyBorder="1" applyAlignment="1">
      <alignment vertical="top"/>
    </xf>
    <xf numFmtId="0" fontId="8" fillId="0" borderId="0" xfId="1" applyFont="1" applyBorder="1" applyAlignment="1">
      <alignment horizontal="center" vertical="top"/>
    </xf>
    <xf numFmtId="0" fontId="22" fillId="3" borderId="1" xfId="1" applyFont="1" applyFill="1" applyBorder="1" applyAlignment="1">
      <alignment vertical="top" wrapText="1"/>
    </xf>
    <xf numFmtId="0" fontId="20" fillId="3" borderId="3" xfId="0" applyFont="1" applyFill="1" applyBorder="1" applyAlignment="1">
      <alignment horizontal="center" vertical="top" wrapText="1" readingOrder="1"/>
    </xf>
    <xf numFmtId="0" fontId="14" fillId="3" borderId="25" xfId="0" applyFont="1" applyFill="1" applyBorder="1" applyAlignment="1">
      <alignment horizontal="left" vertical="top" wrapText="1" readingOrder="1"/>
    </xf>
    <xf numFmtId="0" fontId="24" fillId="0" borderId="0" xfId="0" applyFont="1" applyAlignment="1">
      <alignment horizontal="left" vertical="center" readingOrder="1"/>
    </xf>
    <xf numFmtId="0" fontId="25" fillId="0" borderId="0" xfId="0" applyFont="1" applyAlignment="1"/>
    <xf numFmtId="0" fontId="10" fillId="0" borderId="0" xfId="0" applyFont="1" applyAlignment="1">
      <alignment vertical="top"/>
    </xf>
    <xf numFmtId="0" fontId="10" fillId="0" borderId="0" xfId="1" applyFont="1" applyBorder="1" applyAlignment="1">
      <alignment vertical="top"/>
    </xf>
    <xf numFmtId="0" fontId="5" fillId="20" borderId="6" xfId="0" applyFont="1" applyFill="1" applyBorder="1" applyAlignment="1">
      <alignment horizontal="center" vertical="top"/>
    </xf>
    <xf numFmtId="0" fontId="5" fillId="20" borderId="7" xfId="0" applyFont="1" applyFill="1" applyBorder="1" applyAlignment="1">
      <alignment horizontal="center" vertical="top"/>
    </xf>
    <xf numFmtId="3" fontId="7" fillId="16" borderId="8" xfId="0" applyNumberFormat="1" applyFont="1" applyFill="1" applyBorder="1" applyAlignment="1">
      <alignment horizontal="center" vertical="center"/>
    </xf>
    <xf numFmtId="3" fontId="7" fillId="16" borderId="9" xfId="0" applyNumberFormat="1" applyFont="1" applyFill="1" applyBorder="1" applyAlignment="1">
      <alignment horizontal="center" vertical="center"/>
    </xf>
    <xf numFmtId="3" fontId="7" fillId="16" borderId="10" xfId="0" applyNumberFormat="1" applyFont="1" applyFill="1" applyBorder="1" applyAlignment="1">
      <alignment horizontal="center" vertical="center"/>
    </xf>
    <xf numFmtId="3" fontId="7" fillId="16" borderId="11" xfId="0" applyNumberFormat="1" applyFont="1" applyFill="1" applyBorder="1" applyAlignment="1">
      <alignment horizontal="center" vertical="center"/>
    </xf>
    <xf numFmtId="3" fontId="7" fillId="16" borderId="0" xfId="0" applyNumberFormat="1" applyFont="1" applyFill="1" applyBorder="1" applyAlignment="1">
      <alignment horizontal="center" vertical="center"/>
    </xf>
    <xf numFmtId="3" fontId="7" fillId="16" borderId="12" xfId="0" applyNumberFormat="1" applyFont="1" applyFill="1" applyBorder="1" applyAlignment="1">
      <alignment horizontal="center" vertical="center"/>
    </xf>
    <xf numFmtId="3" fontId="7" fillId="16" borderId="6" xfId="0" applyNumberFormat="1" applyFont="1" applyFill="1" applyBorder="1" applyAlignment="1">
      <alignment horizontal="center" vertical="center"/>
    </xf>
    <xf numFmtId="3" fontId="7" fillId="16" borderId="7" xfId="0" applyNumberFormat="1" applyFont="1" applyFill="1" applyBorder="1" applyAlignment="1">
      <alignment horizontal="center" vertical="center"/>
    </xf>
    <xf numFmtId="3" fontId="7" fillId="16" borderId="13" xfId="0" applyNumberFormat="1" applyFont="1"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3" xfId="0" applyFill="1" applyBorder="1" applyAlignment="1">
      <alignment horizontal="center" vertical="center"/>
    </xf>
    <xf numFmtId="0" fontId="5" fillId="21" borderId="1" xfId="0" applyFont="1" applyFill="1" applyBorder="1" applyAlignment="1">
      <alignment horizontal="center" vertical="top"/>
    </xf>
    <xf numFmtId="0" fontId="18" fillId="21" borderId="2" xfId="0" applyFont="1" applyFill="1" applyBorder="1" applyAlignment="1">
      <alignment horizontal="center" vertical="top" wrapText="1" readingOrder="1"/>
    </xf>
    <xf numFmtId="0" fontId="18" fillId="21" borderId="14" xfId="0" applyFont="1" applyFill="1" applyBorder="1" applyAlignment="1">
      <alignment horizontal="center" vertical="top" wrapText="1" readingOrder="1"/>
    </xf>
    <xf numFmtId="0" fontId="18" fillId="21" borderId="15" xfId="0" applyFont="1" applyFill="1" applyBorder="1" applyAlignment="1">
      <alignment horizontal="center" vertical="top" wrapText="1" readingOrder="1"/>
    </xf>
    <xf numFmtId="0" fontId="17" fillId="3" borderId="26" xfId="0" applyFont="1" applyFill="1" applyBorder="1" applyAlignment="1">
      <alignment horizontal="left" vertical="center" wrapText="1" readingOrder="1"/>
    </xf>
    <xf numFmtId="0" fontId="17" fillId="3" borderId="18" xfId="0" applyFont="1" applyFill="1" applyBorder="1" applyAlignment="1">
      <alignment horizontal="left" vertical="center" wrapText="1" readingOrder="1"/>
    </xf>
    <xf numFmtId="0" fontId="17" fillId="3" borderId="25" xfId="0" applyFont="1" applyFill="1" applyBorder="1" applyAlignment="1">
      <alignment horizontal="left" vertical="center" wrapText="1" readingOrder="1"/>
    </xf>
    <xf numFmtId="0" fontId="14" fillId="3" borderId="27" xfId="0" applyFont="1" applyFill="1" applyBorder="1" applyAlignment="1">
      <alignment horizontal="center" vertical="top" wrapText="1" readingOrder="1"/>
    </xf>
    <xf numFmtId="0" fontId="14" fillId="3" borderId="28" xfId="0" applyFont="1" applyFill="1" applyBorder="1" applyAlignment="1">
      <alignment horizontal="center" vertical="top" wrapText="1" readingOrder="1"/>
    </xf>
    <xf numFmtId="3" fontId="13" fillId="2" borderId="8" xfId="0" applyNumberFormat="1" applyFont="1" applyFill="1" applyBorder="1" applyAlignment="1">
      <alignment horizontal="center" vertical="center"/>
    </xf>
    <xf numFmtId="3" fontId="13" fillId="2" borderId="9" xfId="0" applyNumberFormat="1" applyFont="1" applyFill="1" applyBorder="1" applyAlignment="1">
      <alignment horizontal="center" vertical="center"/>
    </xf>
    <xf numFmtId="3" fontId="13" fillId="2" borderId="10" xfId="0" applyNumberFormat="1" applyFont="1" applyFill="1" applyBorder="1" applyAlignment="1">
      <alignment horizontal="center" vertical="center"/>
    </xf>
    <xf numFmtId="3" fontId="13" fillId="2" borderId="11" xfId="0" applyNumberFormat="1" applyFont="1" applyFill="1" applyBorder="1" applyAlignment="1">
      <alignment horizontal="center" vertical="center"/>
    </xf>
    <xf numFmtId="3" fontId="13" fillId="2" borderId="0" xfId="0" applyNumberFormat="1" applyFont="1" applyFill="1" applyBorder="1" applyAlignment="1">
      <alignment horizontal="center" vertical="center"/>
    </xf>
    <xf numFmtId="3" fontId="13" fillId="2" borderId="12" xfId="0" applyNumberFormat="1" applyFont="1" applyFill="1" applyBorder="1" applyAlignment="1">
      <alignment horizontal="center" vertical="center"/>
    </xf>
    <xf numFmtId="3" fontId="13" fillId="2" borderId="6" xfId="0" applyNumberFormat="1" applyFont="1" applyFill="1" applyBorder="1" applyAlignment="1">
      <alignment horizontal="center" vertical="center"/>
    </xf>
    <xf numFmtId="3" fontId="13" fillId="2" borderId="7" xfId="0" applyNumberFormat="1" applyFont="1" applyFill="1" applyBorder="1" applyAlignment="1">
      <alignment horizontal="center" vertical="center"/>
    </xf>
    <xf numFmtId="3" fontId="13" fillId="2" borderId="13" xfId="0" applyNumberFormat="1" applyFont="1" applyFill="1" applyBorder="1" applyAlignment="1">
      <alignment horizontal="center" vertical="center"/>
    </xf>
    <xf numFmtId="0" fontId="20" fillId="21" borderId="1" xfId="0" applyFont="1" applyFill="1" applyBorder="1" applyAlignment="1">
      <alignment horizontal="center" vertical="top" wrapText="1" readingOrder="1"/>
    </xf>
    <xf numFmtId="0" fontId="14" fillId="3" borderId="26" xfId="0" applyFont="1" applyFill="1" applyBorder="1" applyAlignment="1">
      <alignment horizontal="center" vertical="center" wrapText="1" readingOrder="1"/>
    </xf>
    <xf numFmtId="0" fontId="14" fillId="3" borderId="18" xfId="0" applyFont="1" applyFill="1" applyBorder="1" applyAlignment="1">
      <alignment horizontal="center" vertical="center" wrapText="1" readingOrder="1"/>
    </xf>
    <xf numFmtId="0" fontId="14" fillId="3" borderId="25" xfId="0" applyFont="1" applyFill="1" applyBorder="1" applyAlignment="1">
      <alignment horizontal="center" vertical="center" wrapText="1" readingOrder="1"/>
    </xf>
    <xf numFmtId="0" fontId="1" fillId="3" borderId="4" xfId="0" applyFont="1" applyFill="1" applyBorder="1" applyAlignment="1">
      <alignment horizontal="center" vertical="top"/>
    </xf>
    <xf numFmtId="0" fontId="1" fillId="3" borderId="5" xfId="0" applyFont="1" applyFill="1" applyBorder="1" applyAlignment="1">
      <alignment horizontal="center" vertical="top"/>
    </xf>
    <xf numFmtId="0" fontId="1" fillId="3" borderId="3" xfId="0" applyFont="1" applyFill="1" applyBorder="1" applyAlignment="1">
      <alignment horizontal="center" vertical="top"/>
    </xf>
    <xf numFmtId="166" fontId="0" fillId="2" borderId="8" xfId="0" applyNumberFormat="1" applyFill="1" applyBorder="1" applyAlignment="1">
      <alignment horizontal="center" vertical="center"/>
    </xf>
    <xf numFmtId="166" fontId="0" fillId="2" borderId="9" xfId="0" applyNumberFormat="1" applyFill="1" applyBorder="1" applyAlignment="1">
      <alignment horizontal="center" vertical="center"/>
    </xf>
    <xf numFmtId="166" fontId="0" fillId="2" borderId="10" xfId="0" applyNumberFormat="1" applyFill="1" applyBorder="1" applyAlignment="1">
      <alignment horizontal="center" vertical="center"/>
    </xf>
    <xf numFmtId="166" fontId="0" fillId="2" borderId="11" xfId="0" applyNumberFormat="1" applyFill="1" applyBorder="1" applyAlignment="1">
      <alignment horizontal="center" vertical="center"/>
    </xf>
    <xf numFmtId="166" fontId="0" fillId="2" borderId="0" xfId="0" applyNumberFormat="1" applyFill="1" applyBorder="1" applyAlignment="1">
      <alignment horizontal="center" vertical="center"/>
    </xf>
    <xf numFmtId="166" fontId="0" fillId="2" borderId="12" xfId="0" applyNumberFormat="1" applyFill="1" applyBorder="1" applyAlignment="1">
      <alignment horizontal="center" vertical="center"/>
    </xf>
    <xf numFmtId="166" fontId="0" fillId="2" borderId="6" xfId="0" applyNumberFormat="1" applyFill="1" applyBorder="1" applyAlignment="1">
      <alignment horizontal="center" vertical="center"/>
    </xf>
    <xf numFmtId="166" fontId="0" fillId="2" borderId="7" xfId="0" applyNumberFormat="1" applyFill="1" applyBorder="1" applyAlignment="1">
      <alignment horizontal="center" vertical="center"/>
    </xf>
    <xf numFmtId="166" fontId="0" fillId="2" borderId="13" xfId="0" applyNumberFormat="1" applyFill="1" applyBorder="1" applyAlignment="1">
      <alignment horizontal="center" vertical="center"/>
    </xf>
    <xf numFmtId="3" fontId="21" fillId="9" borderId="8" xfId="0" applyNumberFormat="1" applyFont="1" applyFill="1" applyBorder="1" applyAlignment="1">
      <alignment horizontal="center" vertical="center"/>
    </xf>
    <xf numFmtId="3" fontId="21" fillId="9" borderId="9" xfId="0" applyNumberFormat="1" applyFont="1" applyFill="1" applyBorder="1" applyAlignment="1">
      <alignment horizontal="center" vertical="center"/>
    </xf>
    <xf numFmtId="3" fontId="21" fillId="9" borderId="10" xfId="0" applyNumberFormat="1" applyFont="1" applyFill="1" applyBorder="1" applyAlignment="1">
      <alignment horizontal="center" vertical="center"/>
    </xf>
    <xf numFmtId="3" fontId="21" fillId="9" borderId="11" xfId="0" applyNumberFormat="1" applyFont="1" applyFill="1" applyBorder="1" applyAlignment="1">
      <alignment horizontal="center" vertical="center"/>
    </xf>
    <xf numFmtId="3" fontId="21" fillId="9" borderId="0" xfId="0" applyNumberFormat="1" applyFont="1" applyFill="1" applyBorder="1" applyAlignment="1">
      <alignment horizontal="center" vertical="center"/>
    </xf>
    <xf numFmtId="3" fontId="21" fillId="9" borderId="12" xfId="0" applyNumberFormat="1" applyFont="1" applyFill="1" applyBorder="1" applyAlignment="1">
      <alignment horizontal="center" vertical="center"/>
    </xf>
    <xf numFmtId="3" fontId="21" fillId="9" borderId="6" xfId="0" applyNumberFormat="1" applyFont="1" applyFill="1" applyBorder="1" applyAlignment="1">
      <alignment horizontal="center" vertical="center"/>
    </xf>
    <xf numFmtId="3" fontId="21" fillId="9" borderId="7" xfId="0" applyNumberFormat="1" applyFont="1" applyFill="1" applyBorder="1" applyAlignment="1">
      <alignment horizontal="center" vertical="center"/>
    </xf>
    <xf numFmtId="3" fontId="21" fillId="9" borderId="13" xfId="0" applyNumberFormat="1" applyFont="1" applyFill="1" applyBorder="1" applyAlignment="1">
      <alignment horizontal="center" vertical="center"/>
    </xf>
    <xf numFmtId="0" fontId="22" fillId="3" borderId="1" xfId="1" applyFont="1" applyFill="1" applyBorder="1" applyAlignment="1">
      <alignment horizontal="center" vertical="center"/>
    </xf>
    <xf numFmtId="0" fontId="22" fillId="3" borderId="1" xfId="1" applyFont="1" applyFill="1" applyBorder="1" applyAlignment="1">
      <alignment vertical="top"/>
    </xf>
  </cellXfs>
  <cellStyles count="6">
    <cellStyle name="Normal" xfId="0" builtinId="0"/>
    <cellStyle name="Normal 2" xfId="1"/>
    <cellStyle name="Normal 3" xfId="2"/>
    <cellStyle name="Normal 4" xfId="3"/>
    <cellStyle name="Normal 8" xfId="4"/>
    <cellStyle name="Normal_Sheet4"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W62"/>
  <sheetViews>
    <sheetView tabSelected="1" zoomScale="80" zoomScaleNormal="80" workbookViewId="0"/>
  </sheetViews>
  <sheetFormatPr defaultRowHeight="13.2" x14ac:dyDescent="0.25"/>
  <cols>
    <col min="2" max="2" width="28.5546875" customWidth="1"/>
    <col min="3" max="3" width="32.5546875" customWidth="1"/>
    <col min="4" max="4" width="13.44140625" customWidth="1"/>
    <col min="5" max="17" width="13.44140625" bestFit="1" customWidth="1"/>
    <col min="18" max="23" width="14" customWidth="1"/>
  </cols>
  <sheetData>
    <row r="2" spans="2:23" s="1" customFormat="1" ht="13.8" x14ac:dyDescent="0.25">
      <c r="B2" s="139" t="s">
        <v>95</v>
      </c>
      <c r="D2" s="6"/>
      <c r="E2" s="6"/>
      <c r="F2" s="6"/>
      <c r="G2" s="6"/>
      <c r="H2" s="6"/>
      <c r="I2" s="6"/>
      <c r="J2" s="6"/>
      <c r="K2" s="6"/>
      <c r="L2" s="6"/>
      <c r="M2" s="6"/>
      <c r="N2" s="6"/>
      <c r="O2" s="6"/>
      <c r="P2" s="6"/>
      <c r="Q2" s="6"/>
      <c r="R2" s="6"/>
      <c r="S2" s="6"/>
    </row>
    <row r="3" spans="2:23" s="1" customFormat="1" ht="15.6" x14ac:dyDescent="0.3">
      <c r="B3" s="5"/>
      <c r="D3" s="6"/>
      <c r="E3" s="6"/>
      <c r="F3" s="6"/>
      <c r="G3" s="6"/>
      <c r="H3" s="6"/>
      <c r="I3" s="6"/>
      <c r="J3" s="6"/>
      <c r="K3" s="6"/>
      <c r="L3" s="6"/>
      <c r="M3" s="6"/>
      <c r="N3" s="6"/>
      <c r="O3" s="6"/>
      <c r="P3" s="6"/>
      <c r="Q3" s="6"/>
      <c r="R3" s="6"/>
      <c r="S3" s="6"/>
    </row>
    <row r="4" spans="2:23" s="1" customFormat="1" ht="13.95" customHeight="1" x14ac:dyDescent="0.25">
      <c r="B4" s="142" t="s">
        <v>47</v>
      </c>
      <c r="C4" s="143"/>
      <c r="D4" s="143"/>
      <c r="E4" s="143"/>
      <c r="F4" s="143"/>
      <c r="G4" s="143"/>
      <c r="H4" s="143"/>
      <c r="I4" s="143"/>
      <c r="J4" s="143"/>
      <c r="K4" s="143"/>
      <c r="L4" s="143"/>
      <c r="M4" s="143"/>
      <c r="N4" s="143"/>
      <c r="O4" s="143"/>
      <c r="P4" s="143"/>
      <c r="Q4" s="143"/>
      <c r="R4" s="143"/>
      <c r="S4" s="143"/>
      <c r="T4" s="143"/>
      <c r="U4" s="143"/>
      <c r="V4" s="143"/>
      <c r="W4" s="143"/>
    </row>
    <row r="5" spans="2:23" s="2" customFormat="1" ht="13.95" customHeight="1" x14ac:dyDescent="0.25">
      <c r="B5" s="7"/>
      <c r="C5" s="7"/>
      <c r="D5" s="8" t="s">
        <v>19</v>
      </c>
      <c r="E5" s="8" t="s">
        <v>20</v>
      </c>
      <c r="F5" s="8" t="s">
        <v>21</v>
      </c>
      <c r="G5" s="8" t="s">
        <v>22</v>
      </c>
      <c r="H5" s="8" t="s">
        <v>23</v>
      </c>
      <c r="I5" s="8" t="s">
        <v>24</v>
      </c>
      <c r="J5" s="8" t="s">
        <v>25</v>
      </c>
      <c r="K5" s="8" t="s">
        <v>26</v>
      </c>
      <c r="L5" s="8" t="s">
        <v>27</v>
      </c>
      <c r="M5" s="8" t="s">
        <v>28</v>
      </c>
      <c r="N5" s="8" t="s">
        <v>29</v>
      </c>
      <c r="O5" s="8" t="s">
        <v>30</v>
      </c>
      <c r="P5" s="8" t="s">
        <v>31</v>
      </c>
      <c r="Q5" s="8" t="s">
        <v>32</v>
      </c>
      <c r="R5" s="9" t="s">
        <v>33</v>
      </c>
      <c r="S5" s="9" t="s">
        <v>46</v>
      </c>
      <c r="T5" s="9" t="s">
        <v>81</v>
      </c>
      <c r="U5" s="9" t="s">
        <v>82</v>
      </c>
      <c r="V5" s="9" t="s">
        <v>83</v>
      </c>
      <c r="W5" s="9" t="s">
        <v>80</v>
      </c>
    </row>
    <row r="6" spans="2:23" s="2" customFormat="1" ht="13.95" customHeight="1" x14ac:dyDescent="0.25">
      <c r="B6" s="153" t="s">
        <v>34</v>
      </c>
      <c r="C6" s="10" t="s">
        <v>35</v>
      </c>
      <c r="D6" s="11">
        <v>287</v>
      </c>
      <c r="E6" s="11">
        <v>505</v>
      </c>
      <c r="F6" s="11">
        <v>601</v>
      </c>
      <c r="G6" s="11">
        <v>730</v>
      </c>
      <c r="H6" s="11">
        <v>638</v>
      </c>
      <c r="I6" s="11">
        <v>520</v>
      </c>
      <c r="J6" s="11">
        <v>587</v>
      </c>
      <c r="K6" s="11">
        <v>286</v>
      </c>
      <c r="L6" s="11">
        <v>390</v>
      </c>
      <c r="M6" s="11">
        <v>345</v>
      </c>
      <c r="N6" s="11">
        <v>474</v>
      </c>
      <c r="O6" s="11">
        <v>1323</v>
      </c>
      <c r="P6" s="11">
        <v>718</v>
      </c>
      <c r="Q6" s="11">
        <v>897</v>
      </c>
      <c r="R6" s="11">
        <v>1197</v>
      </c>
      <c r="S6" s="11">
        <v>1119</v>
      </c>
      <c r="T6" s="11">
        <v>869</v>
      </c>
      <c r="U6" s="11">
        <v>467</v>
      </c>
      <c r="V6" s="11">
        <v>377</v>
      </c>
      <c r="W6" s="11">
        <f>SUM(D6:V6)</f>
        <v>12330</v>
      </c>
    </row>
    <row r="7" spans="2:23" s="2" customFormat="1" ht="13.95" customHeight="1" x14ac:dyDescent="0.25">
      <c r="B7" s="154"/>
      <c r="C7" s="10" t="s">
        <v>36</v>
      </c>
      <c r="D7" s="11">
        <v>0</v>
      </c>
      <c r="E7" s="11">
        <v>0</v>
      </c>
      <c r="F7" s="11">
        <v>0</v>
      </c>
      <c r="G7" s="11">
        <v>1</v>
      </c>
      <c r="H7" s="11">
        <v>0</v>
      </c>
      <c r="I7" s="11">
        <v>1</v>
      </c>
      <c r="J7" s="11">
        <v>1</v>
      </c>
      <c r="K7" s="11">
        <v>1</v>
      </c>
      <c r="L7" s="11">
        <v>0</v>
      </c>
      <c r="M7" s="11">
        <v>10</v>
      </c>
      <c r="N7" s="11">
        <v>-1</v>
      </c>
      <c r="O7" s="11">
        <v>-1</v>
      </c>
      <c r="P7" s="11">
        <v>1</v>
      </c>
      <c r="Q7" s="11">
        <v>0</v>
      </c>
      <c r="R7" s="11">
        <v>0</v>
      </c>
      <c r="S7" s="11">
        <v>0</v>
      </c>
      <c r="T7" s="11">
        <v>0</v>
      </c>
      <c r="U7" s="11">
        <v>0</v>
      </c>
      <c r="V7" s="11">
        <v>4</v>
      </c>
      <c r="W7" s="11">
        <f>SUM(D7:V7)</f>
        <v>17</v>
      </c>
    </row>
    <row r="8" spans="2:23" s="3" customFormat="1" ht="13.95" customHeight="1" x14ac:dyDescent="0.25">
      <c r="B8" s="155"/>
      <c r="C8" s="12" t="s">
        <v>13</v>
      </c>
      <c r="D8" s="13">
        <f>SUM(D6:D7)</f>
        <v>287</v>
      </c>
      <c r="E8" s="13">
        <f t="shared" ref="E8:V8" si="0">SUM(E6:E7)</f>
        <v>505</v>
      </c>
      <c r="F8" s="13">
        <f t="shared" si="0"/>
        <v>601</v>
      </c>
      <c r="G8" s="13">
        <f t="shared" si="0"/>
        <v>731</v>
      </c>
      <c r="H8" s="13">
        <f t="shared" si="0"/>
        <v>638</v>
      </c>
      <c r="I8" s="13">
        <f t="shared" si="0"/>
        <v>521</v>
      </c>
      <c r="J8" s="13">
        <f t="shared" si="0"/>
        <v>588</v>
      </c>
      <c r="K8" s="13">
        <f t="shared" si="0"/>
        <v>287</v>
      </c>
      <c r="L8" s="13">
        <f t="shared" si="0"/>
        <v>390</v>
      </c>
      <c r="M8" s="13">
        <f>SUM(M6:M7)</f>
        <v>355</v>
      </c>
      <c r="N8" s="13">
        <f t="shared" si="0"/>
        <v>473</v>
      </c>
      <c r="O8" s="13">
        <f t="shared" si="0"/>
        <v>1322</v>
      </c>
      <c r="P8" s="13">
        <f t="shared" si="0"/>
        <v>719</v>
      </c>
      <c r="Q8" s="13">
        <f t="shared" si="0"/>
        <v>897</v>
      </c>
      <c r="R8" s="13">
        <f t="shared" si="0"/>
        <v>1197</v>
      </c>
      <c r="S8" s="13">
        <f t="shared" si="0"/>
        <v>1119</v>
      </c>
      <c r="T8" s="13">
        <f t="shared" si="0"/>
        <v>869</v>
      </c>
      <c r="U8" s="13">
        <f t="shared" si="0"/>
        <v>467</v>
      </c>
      <c r="V8" s="13">
        <f t="shared" si="0"/>
        <v>381</v>
      </c>
      <c r="W8" s="13">
        <f>SUM(D8:V8)</f>
        <v>12347</v>
      </c>
    </row>
    <row r="9" spans="2:23" s="2" customFormat="1" ht="13.95" customHeight="1" x14ac:dyDescent="0.25">
      <c r="B9" s="153" t="s">
        <v>12</v>
      </c>
      <c r="C9" s="10" t="s">
        <v>37</v>
      </c>
      <c r="D9" s="144" t="s">
        <v>77</v>
      </c>
      <c r="E9" s="145"/>
      <c r="F9" s="145"/>
      <c r="G9" s="145"/>
      <c r="H9" s="145"/>
      <c r="I9" s="145"/>
      <c r="J9" s="145"/>
      <c r="K9" s="145"/>
      <c r="L9" s="145"/>
      <c r="M9" s="145"/>
      <c r="N9" s="145"/>
      <c r="O9" s="145"/>
      <c r="P9" s="145"/>
      <c r="Q9" s="145"/>
      <c r="R9" s="145"/>
      <c r="S9" s="145"/>
      <c r="T9" s="145"/>
      <c r="U9" s="145"/>
      <c r="V9" s="145"/>
      <c r="W9" s="146"/>
    </row>
    <row r="10" spans="2:23" s="2" customFormat="1" ht="13.95" customHeight="1" x14ac:dyDescent="0.25">
      <c r="B10" s="154"/>
      <c r="C10" s="10" t="s">
        <v>38</v>
      </c>
      <c r="D10" s="147"/>
      <c r="E10" s="148"/>
      <c r="F10" s="148"/>
      <c r="G10" s="148"/>
      <c r="H10" s="148"/>
      <c r="I10" s="148"/>
      <c r="J10" s="148"/>
      <c r="K10" s="148"/>
      <c r="L10" s="148"/>
      <c r="M10" s="148"/>
      <c r="N10" s="148"/>
      <c r="O10" s="148"/>
      <c r="P10" s="148"/>
      <c r="Q10" s="148"/>
      <c r="R10" s="148"/>
      <c r="S10" s="148"/>
      <c r="T10" s="148"/>
      <c r="U10" s="148"/>
      <c r="V10" s="148"/>
      <c r="W10" s="149"/>
    </row>
    <row r="11" spans="2:23" s="2" customFormat="1" ht="13.95" customHeight="1" x14ac:dyDescent="0.25">
      <c r="B11" s="154"/>
      <c r="C11" s="10" t="s">
        <v>36</v>
      </c>
      <c r="D11" s="150"/>
      <c r="E11" s="151"/>
      <c r="F11" s="151"/>
      <c r="G11" s="151"/>
      <c r="H11" s="151"/>
      <c r="I11" s="151"/>
      <c r="J11" s="151"/>
      <c r="K11" s="151"/>
      <c r="L11" s="151"/>
      <c r="M11" s="151"/>
      <c r="N11" s="151"/>
      <c r="O11" s="151"/>
      <c r="P11" s="151"/>
      <c r="Q11" s="151"/>
      <c r="R11" s="151"/>
      <c r="S11" s="151"/>
      <c r="T11" s="151"/>
      <c r="U11" s="151"/>
      <c r="V11" s="151"/>
      <c r="W11" s="152"/>
    </row>
    <row r="12" spans="2:23" s="3" customFormat="1" ht="13.95" customHeight="1" x14ac:dyDescent="0.25">
      <c r="B12" s="155"/>
      <c r="C12" s="12" t="s">
        <v>13</v>
      </c>
      <c r="D12" s="15">
        <v>591</v>
      </c>
      <c r="E12" s="15">
        <v>608</v>
      </c>
      <c r="F12" s="15">
        <v>401</v>
      </c>
      <c r="G12" s="15">
        <v>796</v>
      </c>
      <c r="H12" s="15">
        <v>688</v>
      </c>
      <c r="I12" s="15">
        <v>758</v>
      </c>
      <c r="J12" s="15">
        <v>466</v>
      </c>
      <c r="K12" s="15">
        <v>204</v>
      </c>
      <c r="L12" s="15">
        <v>368</v>
      </c>
      <c r="M12" s="15">
        <v>369</v>
      </c>
      <c r="N12" s="15">
        <v>287</v>
      </c>
      <c r="O12" s="15">
        <v>191</v>
      </c>
      <c r="P12" s="15">
        <v>162</v>
      </c>
      <c r="Q12" s="15">
        <v>181</v>
      </c>
      <c r="R12" s="15">
        <v>234</v>
      </c>
      <c r="S12" s="15">
        <v>289</v>
      </c>
      <c r="T12" s="15">
        <v>386</v>
      </c>
      <c r="U12" s="15">
        <v>514</v>
      </c>
      <c r="V12" s="15">
        <v>405</v>
      </c>
      <c r="W12" s="15">
        <f>SUM(D12:V12)</f>
        <v>7898</v>
      </c>
    </row>
    <row r="13" spans="2:23" s="2" customFormat="1" ht="13.95" customHeight="1" x14ac:dyDescent="0.25">
      <c r="B13" s="153" t="s">
        <v>39</v>
      </c>
      <c r="C13" s="10" t="s">
        <v>37</v>
      </c>
      <c r="D13" s="11">
        <v>378</v>
      </c>
      <c r="E13" s="11">
        <v>437</v>
      </c>
      <c r="F13" s="11">
        <v>445</v>
      </c>
      <c r="G13" s="11">
        <v>530</v>
      </c>
      <c r="H13" s="11">
        <v>482</v>
      </c>
      <c r="I13" s="11">
        <v>551</v>
      </c>
      <c r="J13" s="11">
        <v>208</v>
      </c>
      <c r="K13" s="11">
        <v>162</v>
      </c>
      <c r="L13" s="11">
        <v>181</v>
      </c>
      <c r="M13" s="11">
        <v>144</v>
      </c>
      <c r="N13" s="11">
        <v>115</v>
      </c>
      <c r="O13" s="11">
        <v>259</v>
      </c>
      <c r="P13" s="11">
        <v>318</v>
      </c>
      <c r="Q13" s="11">
        <v>211</v>
      </c>
      <c r="R13" s="11">
        <v>285</v>
      </c>
      <c r="S13" s="11">
        <v>194</v>
      </c>
      <c r="T13" s="11">
        <v>219</v>
      </c>
      <c r="U13" s="11">
        <v>276</v>
      </c>
      <c r="V13" s="11">
        <v>83</v>
      </c>
      <c r="W13" s="116">
        <f t="shared" ref="W13:W18" si="1">SUM(D13:V13)</f>
        <v>5478</v>
      </c>
    </row>
    <row r="14" spans="2:23" s="2" customFormat="1" ht="13.95" customHeight="1" x14ac:dyDescent="0.25">
      <c r="B14" s="154"/>
      <c r="C14" s="10" t="s">
        <v>38</v>
      </c>
      <c r="D14" s="11">
        <v>278</v>
      </c>
      <c r="E14" s="11">
        <v>275</v>
      </c>
      <c r="F14" s="11">
        <v>151</v>
      </c>
      <c r="G14" s="11">
        <v>202</v>
      </c>
      <c r="H14" s="11">
        <v>185</v>
      </c>
      <c r="I14" s="11">
        <v>229</v>
      </c>
      <c r="J14" s="11">
        <v>76</v>
      </c>
      <c r="K14" s="11">
        <v>50</v>
      </c>
      <c r="L14" s="11">
        <v>58</v>
      </c>
      <c r="M14" s="11">
        <v>45</v>
      </c>
      <c r="N14" s="11">
        <v>57</v>
      </c>
      <c r="O14" s="11">
        <v>35</v>
      </c>
      <c r="P14" s="11">
        <v>146</v>
      </c>
      <c r="Q14" s="11">
        <v>44</v>
      </c>
      <c r="R14" s="11">
        <v>42</v>
      </c>
      <c r="S14" s="11">
        <v>31</v>
      </c>
      <c r="T14" s="11">
        <v>22</v>
      </c>
      <c r="U14" s="11">
        <v>35</v>
      </c>
      <c r="V14" s="11">
        <v>26</v>
      </c>
      <c r="W14" s="116">
        <f t="shared" si="1"/>
        <v>1987</v>
      </c>
    </row>
    <row r="15" spans="2:23" s="2" customFormat="1" ht="13.95" customHeight="1" x14ac:dyDescent="0.25">
      <c r="B15" s="154"/>
      <c r="C15" s="10" t="s">
        <v>36</v>
      </c>
      <c r="D15" s="11">
        <v>41</v>
      </c>
      <c r="E15" s="11">
        <v>21</v>
      </c>
      <c r="F15" s="11">
        <v>39</v>
      </c>
      <c r="G15" s="11">
        <v>49</v>
      </c>
      <c r="H15" s="11">
        <v>95</v>
      </c>
      <c r="I15" s="11">
        <v>141</v>
      </c>
      <c r="J15" s="11">
        <v>24</v>
      </c>
      <c r="K15" s="11">
        <v>23</v>
      </c>
      <c r="L15" s="11">
        <v>55</v>
      </c>
      <c r="M15" s="11">
        <v>21</v>
      </c>
      <c r="N15" s="11">
        <v>149</v>
      </c>
      <c r="O15" s="11">
        <v>32</v>
      </c>
      <c r="P15" s="11">
        <v>88</v>
      </c>
      <c r="Q15" s="11">
        <v>40</v>
      </c>
      <c r="R15" s="11">
        <v>108</v>
      </c>
      <c r="S15" s="11">
        <v>224</v>
      </c>
      <c r="T15" s="11">
        <v>159</v>
      </c>
      <c r="U15" s="11">
        <v>250</v>
      </c>
      <c r="V15" s="11">
        <v>248</v>
      </c>
      <c r="W15" s="116">
        <f t="shared" si="1"/>
        <v>1807</v>
      </c>
    </row>
    <row r="16" spans="2:23" s="3" customFormat="1" ht="13.95" customHeight="1" x14ac:dyDescent="0.25">
      <c r="B16" s="155"/>
      <c r="C16" s="12" t="s">
        <v>13</v>
      </c>
      <c r="D16" s="13">
        <f>SUM(D13:D15)</f>
        <v>697</v>
      </c>
      <c r="E16" s="13">
        <f t="shared" ref="E16:V16" si="2">SUM(E13:E15)</f>
        <v>733</v>
      </c>
      <c r="F16" s="13">
        <f t="shared" si="2"/>
        <v>635</v>
      </c>
      <c r="G16" s="13">
        <f t="shared" si="2"/>
        <v>781</v>
      </c>
      <c r="H16" s="13">
        <f t="shared" si="2"/>
        <v>762</v>
      </c>
      <c r="I16" s="13">
        <f t="shared" si="2"/>
        <v>921</v>
      </c>
      <c r="J16" s="13">
        <f t="shared" si="2"/>
        <v>308</v>
      </c>
      <c r="K16" s="13">
        <f t="shared" si="2"/>
        <v>235</v>
      </c>
      <c r="L16" s="13">
        <f t="shared" si="2"/>
        <v>294</v>
      </c>
      <c r="M16" s="13">
        <f t="shared" si="2"/>
        <v>210</v>
      </c>
      <c r="N16" s="13">
        <f t="shared" si="2"/>
        <v>321</v>
      </c>
      <c r="O16" s="13">
        <f t="shared" si="2"/>
        <v>326</v>
      </c>
      <c r="P16" s="13">
        <f t="shared" si="2"/>
        <v>552</v>
      </c>
      <c r="Q16" s="13">
        <f t="shared" si="2"/>
        <v>295</v>
      </c>
      <c r="R16" s="13">
        <f t="shared" si="2"/>
        <v>435</v>
      </c>
      <c r="S16" s="13">
        <f t="shared" si="2"/>
        <v>449</v>
      </c>
      <c r="T16" s="13">
        <f t="shared" si="2"/>
        <v>400</v>
      </c>
      <c r="U16" s="13">
        <f t="shared" si="2"/>
        <v>561</v>
      </c>
      <c r="V16" s="13">
        <f t="shared" si="2"/>
        <v>357</v>
      </c>
      <c r="W16" s="15">
        <f>SUM(D16:V16)</f>
        <v>9272</v>
      </c>
    </row>
    <row r="17" spans="2:23" s="2" customFormat="1" ht="13.95" customHeight="1" x14ac:dyDescent="0.25">
      <c r="B17" s="153" t="s">
        <v>40</v>
      </c>
      <c r="C17" s="10" t="s">
        <v>37</v>
      </c>
      <c r="D17" s="11">
        <v>250</v>
      </c>
      <c r="E17" s="11">
        <v>182</v>
      </c>
      <c r="F17" s="11">
        <v>470</v>
      </c>
      <c r="G17" s="11">
        <v>412</v>
      </c>
      <c r="H17" s="11">
        <v>335</v>
      </c>
      <c r="I17" s="11">
        <v>395</v>
      </c>
      <c r="J17" s="11">
        <v>495</v>
      </c>
      <c r="K17" s="11">
        <v>559</v>
      </c>
      <c r="L17" s="11">
        <v>605</v>
      </c>
      <c r="M17" s="11">
        <v>466</v>
      </c>
      <c r="N17" s="11">
        <v>232</v>
      </c>
      <c r="O17" s="11">
        <v>392</v>
      </c>
      <c r="P17" s="11">
        <v>299</v>
      </c>
      <c r="Q17" s="11">
        <v>373</v>
      </c>
      <c r="R17" s="11">
        <v>263</v>
      </c>
      <c r="S17" s="11">
        <v>143</v>
      </c>
      <c r="T17" s="11">
        <v>148</v>
      </c>
      <c r="U17" s="11">
        <v>189</v>
      </c>
      <c r="V17" s="11">
        <v>196</v>
      </c>
      <c r="W17" s="116">
        <f t="shared" si="1"/>
        <v>6404</v>
      </c>
    </row>
    <row r="18" spans="2:23" s="2" customFormat="1" ht="13.95" customHeight="1" x14ac:dyDescent="0.25">
      <c r="B18" s="154"/>
      <c r="C18" s="10" t="s">
        <v>38</v>
      </c>
      <c r="D18" s="11">
        <v>302</v>
      </c>
      <c r="E18" s="11">
        <v>354</v>
      </c>
      <c r="F18" s="11">
        <v>210</v>
      </c>
      <c r="G18" s="11">
        <v>231</v>
      </c>
      <c r="H18" s="11">
        <v>154</v>
      </c>
      <c r="I18" s="11">
        <v>232</v>
      </c>
      <c r="J18" s="11">
        <v>143</v>
      </c>
      <c r="K18" s="11">
        <v>143</v>
      </c>
      <c r="L18" s="11">
        <v>182</v>
      </c>
      <c r="M18" s="11">
        <v>319</v>
      </c>
      <c r="N18" s="11">
        <v>113</v>
      </c>
      <c r="O18" s="11">
        <v>171</v>
      </c>
      <c r="P18" s="11">
        <v>129</v>
      </c>
      <c r="Q18" s="11">
        <v>92</v>
      </c>
      <c r="R18" s="11">
        <v>201</v>
      </c>
      <c r="S18" s="11">
        <v>115</v>
      </c>
      <c r="T18" s="11">
        <v>88</v>
      </c>
      <c r="U18" s="11">
        <v>117</v>
      </c>
      <c r="V18" s="11">
        <v>243</v>
      </c>
      <c r="W18" s="116">
        <f t="shared" si="1"/>
        <v>3539</v>
      </c>
    </row>
    <row r="19" spans="2:23" s="2" customFormat="1" ht="13.95" customHeight="1" x14ac:dyDescent="0.25">
      <c r="B19" s="154"/>
      <c r="C19" s="10" t="s">
        <v>36</v>
      </c>
      <c r="D19" s="11">
        <v>26</v>
      </c>
      <c r="E19" s="11">
        <v>40</v>
      </c>
      <c r="F19" s="11">
        <v>18</v>
      </c>
      <c r="G19" s="11">
        <v>99</v>
      </c>
      <c r="H19" s="11">
        <v>163</v>
      </c>
      <c r="I19" s="11">
        <v>101</v>
      </c>
      <c r="J19" s="11">
        <v>177</v>
      </c>
      <c r="K19" s="11">
        <v>80</v>
      </c>
      <c r="L19" s="11">
        <v>42</v>
      </c>
      <c r="M19" s="11">
        <v>70</v>
      </c>
      <c r="N19" s="11">
        <v>67</v>
      </c>
      <c r="O19" s="11">
        <v>123</v>
      </c>
      <c r="P19" s="11">
        <v>86</v>
      </c>
      <c r="Q19" s="11">
        <v>61</v>
      </c>
      <c r="R19" s="11">
        <v>223</v>
      </c>
      <c r="S19" s="11">
        <v>486</v>
      </c>
      <c r="T19" s="11">
        <v>804</v>
      </c>
      <c r="U19" s="11">
        <v>705</v>
      </c>
      <c r="V19" s="11">
        <v>602</v>
      </c>
      <c r="W19" s="116">
        <f>SUM(D19:V19)</f>
        <v>3973</v>
      </c>
    </row>
    <row r="20" spans="2:23" s="16" customFormat="1" ht="13.95" customHeight="1" x14ac:dyDescent="0.25">
      <c r="B20" s="155"/>
      <c r="C20" s="14" t="s">
        <v>13</v>
      </c>
      <c r="D20" s="15">
        <f>SUM(D17:D19)</f>
        <v>578</v>
      </c>
      <c r="E20" s="15">
        <f t="shared" ref="E20:V20" si="3">SUM(E17:E19)</f>
        <v>576</v>
      </c>
      <c r="F20" s="15">
        <f t="shared" si="3"/>
        <v>698</v>
      </c>
      <c r="G20" s="15">
        <f t="shared" si="3"/>
        <v>742</v>
      </c>
      <c r="H20" s="15">
        <f t="shared" si="3"/>
        <v>652</v>
      </c>
      <c r="I20" s="15">
        <f t="shared" si="3"/>
        <v>728</v>
      </c>
      <c r="J20" s="15">
        <f t="shared" si="3"/>
        <v>815</v>
      </c>
      <c r="K20" s="15">
        <f t="shared" si="3"/>
        <v>782</v>
      </c>
      <c r="L20" s="15">
        <f t="shared" si="3"/>
        <v>829</v>
      </c>
      <c r="M20" s="15">
        <f>SUM(M17:M19)</f>
        <v>855</v>
      </c>
      <c r="N20" s="15">
        <f t="shared" si="3"/>
        <v>412</v>
      </c>
      <c r="O20" s="15">
        <f t="shared" si="3"/>
        <v>686</v>
      </c>
      <c r="P20" s="15">
        <f t="shared" si="3"/>
        <v>514</v>
      </c>
      <c r="Q20" s="15">
        <f t="shared" si="3"/>
        <v>526</v>
      </c>
      <c r="R20" s="15">
        <f t="shared" si="3"/>
        <v>687</v>
      </c>
      <c r="S20" s="15">
        <f t="shared" si="3"/>
        <v>744</v>
      </c>
      <c r="T20" s="15">
        <f t="shared" si="3"/>
        <v>1040</v>
      </c>
      <c r="U20" s="15">
        <f t="shared" si="3"/>
        <v>1011</v>
      </c>
      <c r="V20" s="15">
        <f t="shared" si="3"/>
        <v>1041</v>
      </c>
      <c r="W20" s="15">
        <f>SUM(W17:W19)</f>
        <v>13916</v>
      </c>
    </row>
    <row r="21" spans="2:23" s="2" customFormat="1" ht="13.95" customHeight="1" x14ac:dyDescent="0.25">
      <c r="B21" s="153" t="s">
        <v>41</v>
      </c>
      <c r="C21" s="10" t="s">
        <v>42</v>
      </c>
      <c r="D21" s="11">
        <v>8</v>
      </c>
      <c r="E21" s="11">
        <v>-1</v>
      </c>
      <c r="F21" s="11">
        <v>0</v>
      </c>
      <c r="G21" s="11">
        <v>1</v>
      </c>
      <c r="H21" s="11">
        <v>100</v>
      </c>
      <c r="I21" s="11">
        <v>305</v>
      </c>
      <c r="J21" s="11">
        <v>149</v>
      </c>
      <c r="K21" s="11">
        <v>100</v>
      </c>
      <c r="L21" s="11">
        <v>97</v>
      </c>
      <c r="M21" s="11">
        <v>56</v>
      </c>
      <c r="N21" s="11">
        <v>33</v>
      </c>
      <c r="O21" s="11">
        <v>16</v>
      </c>
      <c r="P21" s="11">
        <v>104</v>
      </c>
      <c r="Q21" s="11">
        <v>42</v>
      </c>
      <c r="R21" s="11">
        <v>92</v>
      </c>
      <c r="S21" s="11">
        <v>125</v>
      </c>
      <c r="T21" s="11">
        <v>40</v>
      </c>
      <c r="U21" s="11">
        <v>0</v>
      </c>
      <c r="V21" s="11">
        <v>0</v>
      </c>
      <c r="W21" s="116">
        <f>SUM(D21:V21)</f>
        <v>1267</v>
      </c>
    </row>
    <row r="22" spans="2:23" s="2" customFormat="1" ht="13.95" customHeight="1" x14ac:dyDescent="0.25">
      <c r="B22" s="154"/>
      <c r="C22" s="10" t="s">
        <v>43</v>
      </c>
      <c r="D22" s="11">
        <v>337</v>
      </c>
      <c r="E22" s="11">
        <v>620</v>
      </c>
      <c r="F22" s="11">
        <v>151</v>
      </c>
      <c r="G22" s="11">
        <v>377</v>
      </c>
      <c r="H22" s="11">
        <v>267</v>
      </c>
      <c r="I22" s="11">
        <v>219</v>
      </c>
      <c r="J22" s="11">
        <v>190</v>
      </c>
      <c r="K22" s="11">
        <v>162</v>
      </c>
      <c r="L22" s="11">
        <v>206</v>
      </c>
      <c r="M22" s="11">
        <v>154</v>
      </c>
      <c r="N22" s="11">
        <v>151</v>
      </c>
      <c r="O22" s="11">
        <v>129</v>
      </c>
      <c r="P22" s="11">
        <v>239</v>
      </c>
      <c r="Q22" s="11">
        <v>201</v>
      </c>
      <c r="R22" s="11">
        <v>109</v>
      </c>
      <c r="S22" s="11">
        <v>266</v>
      </c>
      <c r="T22" s="11">
        <v>365</v>
      </c>
      <c r="U22" s="11">
        <v>275</v>
      </c>
      <c r="V22" s="11">
        <v>319</v>
      </c>
      <c r="W22" s="116">
        <f>SUM(D22:V22)</f>
        <v>4737</v>
      </c>
    </row>
    <row r="23" spans="2:23" s="2" customFormat="1" ht="13.95" customHeight="1" x14ac:dyDescent="0.25">
      <c r="B23" s="154"/>
      <c r="C23" s="10" t="s">
        <v>38</v>
      </c>
      <c r="D23" s="11">
        <v>273</v>
      </c>
      <c r="E23" s="11">
        <v>317</v>
      </c>
      <c r="F23" s="11">
        <v>349</v>
      </c>
      <c r="G23" s="11">
        <v>474</v>
      </c>
      <c r="H23" s="11">
        <v>432</v>
      </c>
      <c r="I23" s="11">
        <v>576</v>
      </c>
      <c r="J23" s="11">
        <v>181</v>
      </c>
      <c r="K23" s="11">
        <v>289</v>
      </c>
      <c r="L23" s="11">
        <v>323</v>
      </c>
      <c r="M23" s="11">
        <v>379</v>
      </c>
      <c r="N23" s="11">
        <v>317</v>
      </c>
      <c r="O23" s="11">
        <v>335</v>
      </c>
      <c r="P23" s="11">
        <v>374</v>
      </c>
      <c r="Q23" s="11">
        <v>257</v>
      </c>
      <c r="R23" s="11">
        <v>179</v>
      </c>
      <c r="S23" s="11">
        <v>108</v>
      </c>
      <c r="T23" s="11">
        <v>160</v>
      </c>
      <c r="U23" s="11">
        <v>241</v>
      </c>
      <c r="V23" s="11">
        <v>288</v>
      </c>
      <c r="W23" s="116">
        <f>SUM(D23:V23)</f>
        <v>5852</v>
      </c>
    </row>
    <row r="24" spans="2:23" s="2" customFormat="1" ht="13.95" customHeight="1" x14ac:dyDescent="0.25">
      <c r="B24" s="154"/>
      <c r="C24" s="10" t="s">
        <v>36</v>
      </c>
      <c r="D24" s="11">
        <v>35</v>
      </c>
      <c r="E24" s="11">
        <v>36</v>
      </c>
      <c r="F24" s="11">
        <v>63</v>
      </c>
      <c r="G24" s="11">
        <v>25</v>
      </c>
      <c r="H24" s="11">
        <v>124</v>
      </c>
      <c r="I24" s="11">
        <v>174</v>
      </c>
      <c r="J24" s="11">
        <v>82</v>
      </c>
      <c r="K24" s="11">
        <v>42</v>
      </c>
      <c r="L24" s="11">
        <v>29</v>
      </c>
      <c r="M24" s="11">
        <v>104</v>
      </c>
      <c r="N24" s="11">
        <v>54</v>
      </c>
      <c r="O24" s="11">
        <v>151</v>
      </c>
      <c r="P24" s="11">
        <v>151</v>
      </c>
      <c r="Q24" s="11">
        <v>179</v>
      </c>
      <c r="R24" s="11">
        <v>171</v>
      </c>
      <c r="S24" s="11">
        <v>237</v>
      </c>
      <c r="T24" s="11">
        <v>576</v>
      </c>
      <c r="U24" s="11">
        <v>543</v>
      </c>
      <c r="V24" s="11">
        <v>720</v>
      </c>
      <c r="W24" s="116">
        <f>SUM(D24:V24)</f>
        <v>3496</v>
      </c>
    </row>
    <row r="25" spans="2:23" s="16" customFormat="1" ht="13.95" customHeight="1" x14ac:dyDescent="0.25">
      <c r="B25" s="155"/>
      <c r="C25" s="14" t="s">
        <v>13</v>
      </c>
      <c r="D25" s="15">
        <f>SUM(D21:D24)</f>
        <v>653</v>
      </c>
      <c r="E25" s="15">
        <f t="shared" ref="E25:V25" si="4">SUM(E21:E24)</f>
        <v>972</v>
      </c>
      <c r="F25" s="15">
        <f t="shared" si="4"/>
        <v>563</v>
      </c>
      <c r="G25" s="15">
        <f t="shared" si="4"/>
        <v>877</v>
      </c>
      <c r="H25" s="15">
        <f t="shared" si="4"/>
        <v>923</v>
      </c>
      <c r="I25" s="15">
        <f t="shared" si="4"/>
        <v>1274</v>
      </c>
      <c r="J25" s="15">
        <f t="shared" si="4"/>
        <v>602</v>
      </c>
      <c r="K25" s="15">
        <f t="shared" si="4"/>
        <v>593</v>
      </c>
      <c r="L25" s="15">
        <f t="shared" si="4"/>
        <v>655</v>
      </c>
      <c r="M25" s="15">
        <f t="shared" si="4"/>
        <v>693</v>
      </c>
      <c r="N25" s="15">
        <f t="shared" si="4"/>
        <v>555</v>
      </c>
      <c r="O25" s="15">
        <f>SUM(O21:O24)</f>
        <v>631</v>
      </c>
      <c r="P25" s="15">
        <f t="shared" si="4"/>
        <v>868</v>
      </c>
      <c r="Q25" s="15">
        <f t="shared" si="4"/>
        <v>679</v>
      </c>
      <c r="R25" s="15">
        <f t="shared" si="4"/>
        <v>551</v>
      </c>
      <c r="S25" s="15">
        <f t="shared" si="4"/>
        <v>736</v>
      </c>
      <c r="T25" s="15">
        <f t="shared" si="4"/>
        <v>1141</v>
      </c>
      <c r="U25" s="15">
        <f t="shared" si="4"/>
        <v>1059</v>
      </c>
      <c r="V25" s="15">
        <f t="shared" si="4"/>
        <v>1327</v>
      </c>
      <c r="W25" s="15">
        <f>SUM(W21:W24)</f>
        <v>15352</v>
      </c>
    </row>
    <row r="26" spans="2:23" s="2" customFormat="1" ht="13.95" customHeight="1" x14ac:dyDescent="0.25">
      <c r="B26" s="7"/>
      <c r="C26" s="7"/>
      <c r="D26" s="8"/>
      <c r="E26" s="8"/>
      <c r="F26" s="8"/>
      <c r="G26" s="8"/>
      <c r="H26" s="8"/>
      <c r="I26" s="8"/>
      <c r="J26" s="8"/>
      <c r="K26" s="8"/>
      <c r="L26" s="8"/>
      <c r="M26" s="8"/>
      <c r="N26" s="8"/>
      <c r="O26" s="8"/>
      <c r="P26" s="8"/>
      <c r="Q26" s="8"/>
      <c r="R26" s="8"/>
      <c r="S26" s="8"/>
      <c r="T26" s="8"/>
      <c r="U26" s="8"/>
      <c r="V26" s="8"/>
      <c r="W26" s="8"/>
    </row>
    <row r="27" spans="2:23" s="2" customFormat="1" ht="13.95" customHeight="1" x14ac:dyDescent="0.25">
      <c r="B27" s="153" t="s">
        <v>44</v>
      </c>
      <c r="C27" s="10" t="s">
        <v>35</v>
      </c>
      <c r="D27" s="11">
        <v>295</v>
      </c>
      <c r="E27" s="11">
        <v>504</v>
      </c>
      <c r="F27" s="11">
        <v>601</v>
      </c>
      <c r="G27" s="11">
        <v>731</v>
      </c>
      <c r="H27" s="11">
        <v>738</v>
      </c>
      <c r="I27" s="11">
        <v>825</v>
      </c>
      <c r="J27" s="11">
        <v>736</v>
      </c>
      <c r="K27" s="11">
        <v>386</v>
      </c>
      <c r="L27" s="11">
        <v>487</v>
      </c>
      <c r="M27" s="11">
        <f>M6+M21</f>
        <v>401</v>
      </c>
      <c r="N27" s="11">
        <f>N6+N21</f>
        <v>507</v>
      </c>
      <c r="O27" s="11">
        <f t="shared" ref="O27:W27" si="5">O6+O21</f>
        <v>1339</v>
      </c>
      <c r="P27" s="11">
        <f t="shared" si="5"/>
        <v>822</v>
      </c>
      <c r="Q27" s="11">
        <f t="shared" si="5"/>
        <v>939</v>
      </c>
      <c r="R27" s="11">
        <f t="shared" si="5"/>
        <v>1289</v>
      </c>
      <c r="S27" s="11">
        <f t="shared" si="5"/>
        <v>1244</v>
      </c>
      <c r="T27" s="11">
        <f t="shared" si="5"/>
        <v>909</v>
      </c>
      <c r="U27" s="11">
        <f t="shared" si="5"/>
        <v>467</v>
      </c>
      <c r="V27" s="11">
        <f t="shared" si="5"/>
        <v>377</v>
      </c>
      <c r="W27" s="11">
        <f t="shared" si="5"/>
        <v>13597</v>
      </c>
    </row>
    <row r="28" spans="2:23" s="2" customFormat="1" ht="13.95" customHeight="1" x14ac:dyDescent="0.25">
      <c r="B28" s="154"/>
      <c r="C28" s="10" t="s">
        <v>37</v>
      </c>
      <c r="D28" s="87"/>
      <c r="E28" s="87"/>
      <c r="F28" s="87"/>
      <c r="G28" s="87"/>
      <c r="H28" s="87"/>
      <c r="I28" s="87"/>
      <c r="J28" s="87"/>
      <c r="K28" s="87"/>
      <c r="L28" s="87"/>
      <c r="M28" s="87"/>
      <c r="N28" s="87"/>
      <c r="O28" s="87"/>
      <c r="P28" s="87"/>
      <c r="Q28" s="87"/>
      <c r="R28" s="87"/>
      <c r="S28" s="87"/>
      <c r="T28" s="87"/>
      <c r="U28" s="87"/>
      <c r="V28" s="87"/>
      <c r="W28" s="87"/>
    </row>
    <row r="29" spans="2:23" s="2" customFormat="1" ht="13.95" customHeight="1" x14ac:dyDescent="0.25">
      <c r="B29" s="154"/>
      <c r="C29" s="10" t="s">
        <v>43</v>
      </c>
      <c r="D29" s="11">
        <v>337</v>
      </c>
      <c r="E29" s="11">
        <v>620</v>
      </c>
      <c r="F29" s="11">
        <v>151</v>
      </c>
      <c r="G29" s="11">
        <v>377</v>
      </c>
      <c r="H29" s="11">
        <v>267</v>
      </c>
      <c r="I29" s="11">
        <v>219</v>
      </c>
      <c r="J29" s="11">
        <v>190</v>
      </c>
      <c r="K29" s="11">
        <v>162</v>
      </c>
      <c r="L29" s="11">
        <v>206</v>
      </c>
      <c r="M29" s="11">
        <v>154</v>
      </c>
      <c r="N29" s="11">
        <v>151</v>
      </c>
      <c r="O29" s="11">
        <v>128</v>
      </c>
      <c r="P29" s="11">
        <v>239</v>
      </c>
      <c r="Q29" s="11">
        <v>201</v>
      </c>
      <c r="R29" s="11">
        <v>109</v>
      </c>
      <c r="S29" s="11">
        <v>266</v>
      </c>
      <c r="T29" s="11">
        <v>361</v>
      </c>
      <c r="U29" s="11">
        <v>275</v>
      </c>
      <c r="V29" s="11">
        <v>319</v>
      </c>
      <c r="W29" s="116">
        <f>SUM(D29:V29)</f>
        <v>4732</v>
      </c>
    </row>
    <row r="30" spans="2:23" s="2" customFormat="1" ht="13.95" customHeight="1" x14ac:dyDescent="0.25">
      <c r="B30" s="154"/>
      <c r="C30" s="10" t="s">
        <v>38</v>
      </c>
      <c r="D30" s="87"/>
      <c r="E30" s="87"/>
      <c r="F30" s="87"/>
      <c r="G30" s="87"/>
      <c r="H30" s="87"/>
      <c r="I30" s="87"/>
      <c r="J30" s="87"/>
      <c r="K30" s="87"/>
      <c r="L30" s="87"/>
      <c r="M30" s="87"/>
      <c r="N30" s="87"/>
      <c r="O30" s="87"/>
      <c r="P30" s="87"/>
      <c r="Q30" s="87"/>
      <c r="R30" s="87"/>
      <c r="S30" s="87"/>
      <c r="T30" s="87"/>
      <c r="U30" s="87"/>
      <c r="V30" s="87"/>
      <c r="W30" s="87"/>
    </row>
    <row r="31" spans="2:23" s="2" customFormat="1" ht="13.95" customHeight="1" x14ac:dyDescent="0.25">
      <c r="B31" s="154"/>
      <c r="C31" s="10" t="s">
        <v>36</v>
      </c>
      <c r="D31" s="87"/>
      <c r="E31" s="87"/>
      <c r="F31" s="87"/>
      <c r="G31" s="87"/>
      <c r="H31" s="87"/>
      <c r="I31" s="87"/>
      <c r="J31" s="87"/>
      <c r="K31" s="87"/>
      <c r="L31" s="87"/>
      <c r="M31" s="87"/>
      <c r="N31" s="87"/>
      <c r="O31" s="87"/>
      <c r="P31" s="87"/>
      <c r="Q31" s="87"/>
      <c r="R31" s="87"/>
      <c r="S31" s="87"/>
      <c r="T31" s="87"/>
      <c r="U31" s="87"/>
      <c r="V31" s="87"/>
      <c r="W31" s="87"/>
    </row>
    <row r="32" spans="2:23" s="2" customFormat="1" ht="13.95" customHeight="1" x14ac:dyDescent="0.25">
      <c r="B32" s="155"/>
      <c r="C32" s="12" t="s">
        <v>13</v>
      </c>
      <c r="D32" s="15">
        <f>SUM(D25,D20,D16,D12,D8)</f>
        <v>2806</v>
      </c>
      <c r="E32" s="15">
        <f t="shared" ref="E32:T32" si="6">SUM(E25,E20,E16,E12,E8)</f>
        <v>3394</v>
      </c>
      <c r="F32" s="15">
        <f t="shared" si="6"/>
        <v>2898</v>
      </c>
      <c r="G32" s="15">
        <f t="shared" si="6"/>
        <v>3927</v>
      </c>
      <c r="H32" s="15">
        <f t="shared" si="6"/>
        <v>3663</v>
      </c>
      <c r="I32" s="15">
        <f t="shared" si="6"/>
        <v>4202</v>
      </c>
      <c r="J32" s="15">
        <f t="shared" si="6"/>
        <v>2779</v>
      </c>
      <c r="K32" s="15">
        <f t="shared" si="6"/>
        <v>2101</v>
      </c>
      <c r="L32" s="15">
        <f t="shared" si="6"/>
        <v>2536</v>
      </c>
      <c r="M32" s="15">
        <f>SUM(M25,M20,M16,M12,M8)</f>
        <v>2482</v>
      </c>
      <c r="N32" s="15">
        <f t="shared" si="6"/>
        <v>2048</v>
      </c>
      <c r="O32" s="15">
        <f>SUM(O25,O20,O16,O12,O8)</f>
        <v>3156</v>
      </c>
      <c r="P32" s="15">
        <f t="shared" si="6"/>
        <v>2815</v>
      </c>
      <c r="Q32" s="15">
        <f t="shared" si="6"/>
        <v>2578</v>
      </c>
      <c r="R32" s="15">
        <f t="shared" si="6"/>
        <v>3104</v>
      </c>
      <c r="S32" s="15">
        <f t="shared" si="6"/>
        <v>3337</v>
      </c>
      <c r="T32" s="15">
        <f t="shared" si="6"/>
        <v>3836</v>
      </c>
      <c r="U32" s="15">
        <f>SUM(U25,U20,U16,U12,U8)</f>
        <v>3612</v>
      </c>
      <c r="V32" s="15">
        <f>SUM(V25,V20,V16,V12,V8)</f>
        <v>3511</v>
      </c>
      <c r="W32" s="15">
        <f>SUM(W25,W20,W16,W12,W8)</f>
        <v>58785</v>
      </c>
    </row>
    <row r="33" spans="2:22" s="2" customFormat="1" ht="13.95" customHeight="1" x14ac:dyDescent="0.25">
      <c r="D33" s="17"/>
      <c r="E33" s="17"/>
      <c r="F33" s="17"/>
      <c r="G33" s="17"/>
      <c r="H33" s="17"/>
      <c r="I33" s="17"/>
      <c r="J33" s="17"/>
      <c r="K33" s="17"/>
      <c r="L33" s="17"/>
      <c r="M33" s="17"/>
      <c r="N33" s="17"/>
      <c r="O33" s="17"/>
      <c r="P33" s="17"/>
      <c r="Q33" s="17"/>
      <c r="R33" s="17"/>
      <c r="S33" s="17"/>
    </row>
    <row r="34" spans="2:22" s="2" customFormat="1" ht="13.95" customHeight="1" x14ac:dyDescent="0.25">
      <c r="B34" s="18" t="s">
        <v>45</v>
      </c>
      <c r="D34" s="17"/>
      <c r="E34" s="17"/>
      <c r="F34" s="17"/>
      <c r="G34" s="17"/>
      <c r="H34" s="17"/>
      <c r="I34" s="17"/>
      <c r="J34" s="17"/>
      <c r="K34" s="17"/>
      <c r="L34" s="17"/>
      <c r="M34" s="17"/>
      <c r="N34" s="17"/>
      <c r="O34" s="17"/>
      <c r="P34" s="17"/>
      <c r="Q34" s="17"/>
      <c r="R34" s="17"/>
      <c r="S34" s="17"/>
      <c r="T34" s="17"/>
      <c r="U34" s="17"/>
      <c r="V34" s="17"/>
    </row>
    <row r="35" spans="2:22" s="1" customFormat="1" ht="13.95" customHeight="1" x14ac:dyDescent="0.25">
      <c r="B35" s="19" t="s">
        <v>86</v>
      </c>
      <c r="D35" s="6"/>
      <c r="E35" s="6"/>
      <c r="F35" s="6"/>
      <c r="G35" s="6"/>
      <c r="H35" s="6"/>
      <c r="I35" s="6"/>
      <c r="J35" s="6"/>
      <c r="K35" s="6"/>
      <c r="L35" s="6"/>
      <c r="M35" s="6"/>
      <c r="N35" s="6"/>
      <c r="O35" s="6"/>
      <c r="P35" s="6"/>
      <c r="Q35" s="6"/>
      <c r="R35" s="6"/>
      <c r="S35" s="6"/>
      <c r="T35" s="6"/>
      <c r="U35" s="6"/>
      <c r="V35" s="6"/>
    </row>
    <row r="37" spans="2:22" x14ac:dyDescent="0.25">
      <c r="D37" s="90"/>
      <c r="E37" s="90"/>
      <c r="F37" s="90"/>
      <c r="G37" s="90"/>
      <c r="H37" s="90"/>
      <c r="I37" s="90"/>
      <c r="J37" s="90"/>
      <c r="K37" s="90"/>
      <c r="L37" s="90"/>
      <c r="M37" s="90"/>
      <c r="N37" s="90"/>
      <c r="O37" s="90"/>
      <c r="P37" s="90"/>
      <c r="Q37" s="90"/>
      <c r="R37" s="90"/>
      <c r="S37" s="90"/>
      <c r="T37" s="90"/>
      <c r="U37" s="90"/>
      <c r="V37" s="90"/>
    </row>
    <row r="39" spans="2:22" x14ac:dyDescent="0.25">
      <c r="D39" s="90"/>
      <c r="E39" s="90"/>
      <c r="F39" s="90"/>
      <c r="G39" s="90"/>
      <c r="H39" s="90"/>
      <c r="I39" s="90"/>
      <c r="J39" s="90"/>
      <c r="K39" s="90"/>
      <c r="L39" s="90"/>
      <c r="M39" s="90"/>
      <c r="N39" s="90"/>
      <c r="O39" s="90"/>
      <c r="P39" s="90"/>
      <c r="Q39" s="90"/>
      <c r="R39" s="90"/>
      <c r="S39" s="90"/>
      <c r="T39" s="90"/>
      <c r="U39" s="90"/>
      <c r="V39" s="90"/>
    </row>
    <row r="53" spans="1:1" x14ac:dyDescent="0.25">
      <c r="A53" s="2"/>
    </row>
    <row r="54" spans="1:1" x14ac:dyDescent="0.25">
      <c r="A54" s="2"/>
    </row>
    <row r="55" spans="1:1" x14ac:dyDescent="0.25">
      <c r="A55" s="2"/>
    </row>
    <row r="56" spans="1:1" x14ac:dyDescent="0.25">
      <c r="A56" s="2"/>
    </row>
    <row r="57" spans="1:1" x14ac:dyDescent="0.25">
      <c r="A57" s="2"/>
    </row>
    <row r="58" spans="1:1" x14ac:dyDescent="0.25">
      <c r="A58" s="2"/>
    </row>
    <row r="59" spans="1:1" x14ac:dyDescent="0.25">
      <c r="A59" s="2"/>
    </row>
    <row r="60" spans="1:1" x14ac:dyDescent="0.25">
      <c r="A60" s="2"/>
    </row>
    <row r="61" spans="1:1" x14ac:dyDescent="0.25">
      <c r="A61" s="2"/>
    </row>
    <row r="62" spans="1:1" x14ac:dyDescent="0.25">
      <c r="A62" s="1"/>
    </row>
  </sheetData>
  <mergeCells count="8">
    <mergeCell ref="B4:W4"/>
    <mergeCell ref="D9:W11"/>
    <mergeCell ref="B27:B32"/>
    <mergeCell ref="B6:B8"/>
    <mergeCell ref="B9:B12"/>
    <mergeCell ref="B13:B16"/>
    <mergeCell ref="B17:B20"/>
    <mergeCell ref="B21:B25"/>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V35"/>
  <sheetViews>
    <sheetView zoomScaleNormal="100" workbookViewId="0"/>
  </sheetViews>
  <sheetFormatPr defaultRowHeight="13.2" x14ac:dyDescent="0.25"/>
  <cols>
    <col min="2" max="2" width="28.5546875" customWidth="1"/>
    <col min="3" max="22" width="9" customWidth="1"/>
  </cols>
  <sheetData>
    <row r="2" spans="2:22" s="1" customFormat="1" ht="13.8" x14ac:dyDescent="0.25">
      <c r="B2" s="138" t="s">
        <v>94</v>
      </c>
      <c r="C2" s="6"/>
      <c r="D2" s="6"/>
      <c r="E2" s="6"/>
      <c r="F2" s="6"/>
      <c r="G2" s="6"/>
      <c r="H2" s="6"/>
      <c r="I2" s="6"/>
      <c r="J2" s="6"/>
      <c r="K2" s="6"/>
      <c r="L2" s="6"/>
      <c r="M2" s="6"/>
      <c r="N2" s="6"/>
      <c r="O2" s="6"/>
      <c r="P2" s="6"/>
      <c r="Q2" s="6"/>
      <c r="R2" s="6"/>
    </row>
    <row r="3" spans="2:22" s="1" customFormat="1" ht="15.6" x14ac:dyDescent="0.25">
      <c r="B3" s="20"/>
      <c r="C3" s="6"/>
      <c r="D3" s="6"/>
      <c r="E3" s="6"/>
      <c r="F3" s="6"/>
      <c r="G3" s="6"/>
      <c r="H3" s="6"/>
      <c r="I3" s="6"/>
      <c r="J3" s="6"/>
      <c r="K3" s="6"/>
      <c r="L3" s="6"/>
      <c r="M3" s="6"/>
      <c r="N3" s="6"/>
      <c r="O3" s="6"/>
      <c r="P3" s="6"/>
      <c r="Q3" s="6"/>
      <c r="R3" s="6"/>
    </row>
    <row r="4" spans="2:22" s="21" customFormat="1" ht="13.95" customHeight="1" x14ac:dyDescent="0.25">
      <c r="B4" s="156" t="s">
        <v>47</v>
      </c>
      <c r="C4" s="156"/>
      <c r="D4" s="156"/>
      <c r="E4" s="156"/>
      <c r="F4" s="156"/>
      <c r="G4" s="156"/>
      <c r="H4" s="156"/>
      <c r="I4" s="156"/>
      <c r="J4" s="156"/>
      <c r="K4" s="156"/>
      <c r="L4" s="156"/>
      <c r="M4" s="156"/>
      <c r="N4" s="156"/>
      <c r="O4" s="156"/>
      <c r="P4" s="156"/>
      <c r="Q4" s="156"/>
      <c r="R4" s="156"/>
      <c r="S4" s="156"/>
      <c r="T4" s="156"/>
      <c r="U4" s="156"/>
      <c r="V4" s="156"/>
    </row>
    <row r="5" spans="2:22" s="21" customFormat="1" ht="13.95" customHeight="1" x14ac:dyDescent="0.2">
      <c r="B5" s="22"/>
      <c r="C5" s="23" t="s">
        <v>19</v>
      </c>
      <c r="D5" s="23" t="s">
        <v>20</v>
      </c>
      <c r="E5" s="23" t="s">
        <v>21</v>
      </c>
      <c r="F5" s="23" t="s">
        <v>22</v>
      </c>
      <c r="G5" s="23" t="s">
        <v>23</v>
      </c>
      <c r="H5" s="23" t="s">
        <v>24</v>
      </c>
      <c r="I5" s="23" t="s">
        <v>25</v>
      </c>
      <c r="J5" s="23" t="s">
        <v>26</v>
      </c>
      <c r="K5" s="23" t="s">
        <v>27</v>
      </c>
      <c r="L5" s="23" t="s">
        <v>28</v>
      </c>
      <c r="M5" s="23" t="s">
        <v>29</v>
      </c>
      <c r="N5" s="23" t="s">
        <v>30</v>
      </c>
      <c r="O5" s="23" t="s">
        <v>31</v>
      </c>
      <c r="P5" s="23" t="s">
        <v>32</v>
      </c>
      <c r="Q5" s="23" t="s">
        <v>33</v>
      </c>
      <c r="R5" s="23" t="s">
        <v>46</v>
      </c>
      <c r="S5" s="23" t="s">
        <v>81</v>
      </c>
      <c r="T5" s="23" t="s">
        <v>82</v>
      </c>
      <c r="U5" s="23" t="s">
        <v>83</v>
      </c>
      <c r="V5" s="23" t="s">
        <v>80</v>
      </c>
    </row>
    <row r="6" spans="2:22" s="21" customFormat="1" ht="13.95" customHeight="1" x14ac:dyDescent="0.25">
      <c r="B6" s="24" t="s">
        <v>3</v>
      </c>
      <c r="C6" s="25">
        <v>287</v>
      </c>
      <c r="D6" s="25">
        <v>505</v>
      </c>
      <c r="E6" s="25">
        <v>601</v>
      </c>
      <c r="F6" s="25">
        <v>731</v>
      </c>
      <c r="G6" s="25">
        <v>638</v>
      </c>
      <c r="H6" s="25">
        <v>521</v>
      </c>
      <c r="I6" s="25">
        <v>588</v>
      </c>
      <c r="J6" s="25">
        <v>287</v>
      </c>
      <c r="K6" s="25">
        <v>390</v>
      </c>
      <c r="L6" s="122">
        <v>355</v>
      </c>
      <c r="M6" s="122">
        <v>473</v>
      </c>
      <c r="N6" s="122">
        <v>1322</v>
      </c>
      <c r="O6" s="122">
        <v>719</v>
      </c>
      <c r="P6" s="122">
        <v>897</v>
      </c>
      <c r="Q6" s="122">
        <v>1197</v>
      </c>
      <c r="R6" s="122">
        <v>1119</v>
      </c>
      <c r="S6" s="122">
        <v>869</v>
      </c>
      <c r="T6" s="122">
        <v>467</v>
      </c>
      <c r="U6" s="122">
        <v>381</v>
      </c>
      <c r="V6" s="25">
        <f>SUM(C6:U6)</f>
        <v>12347</v>
      </c>
    </row>
    <row r="7" spans="2:22" s="21" customFormat="1" ht="13.95" customHeight="1" x14ac:dyDescent="0.25">
      <c r="B7" s="24" t="s">
        <v>11</v>
      </c>
      <c r="C7" s="75">
        <v>591</v>
      </c>
      <c r="D7" s="75">
        <v>608</v>
      </c>
      <c r="E7" s="75">
        <v>401</v>
      </c>
      <c r="F7" s="75">
        <v>796</v>
      </c>
      <c r="G7" s="75">
        <v>688</v>
      </c>
      <c r="H7" s="75">
        <v>758</v>
      </c>
      <c r="I7" s="75">
        <v>466</v>
      </c>
      <c r="J7" s="75">
        <v>204</v>
      </c>
      <c r="K7" s="75">
        <v>368</v>
      </c>
      <c r="L7" s="122">
        <v>369</v>
      </c>
      <c r="M7" s="122">
        <v>287</v>
      </c>
      <c r="N7" s="122">
        <v>191</v>
      </c>
      <c r="O7" s="122">
        <v>162</v>
      </c>
      <c r="P7" s="122">
        <v>181</v>
      </c>
      <c r="Q7" s="122">
        <v>234</v>
      </c>
      <c r="R7" s="122">
        <v>289</v>
      </c>
      <c r="S7" s="122">
        <v>386</v>
      </c>
      <c r="T7" s="122">
        <v>514</v>
      </c>
      <c r="U7" s="122">
        <v>405</v>
      </c>
      <c r="V7" s="25">
        <f>SUM(C7:U7)</f>
        <v>7898</v>
      </c>
    </row>
    <row r="8" spans="2:22" s="21" customFormat="1" ht="13.95" customHeight="1" x14ac:dyDescent="0.25">
      <c r="B8" s="24" t="s">
        <v>8</v>
      </c>
      <c r="C8" s="25">
        <v>697</v>
      </c>
      <c r="D8" s="25">
        <v>733</v>
      </c>
      <c r="E8" s="25">
        <v>635</v>
      </c>
      <c r="F8" s="25">
        <v>781</v>
      </c>
      <c r="G8" s="25">
        <v>762</v>
      </c>
      <c r="H8" s="25">
        <v>921</v>
      </c>
      <c r="I8" s="25">
        <v>308</v>
      </c>
      <c r="J8" s="25">
        <v>235</v>
      </c>
      <c r="K8" s="25">
        <v>294</v>
      </c>
      <c r="L8" s="122">
        <v>210</v>
      </c>
      <c r="M8" s="122">
        <v>321</v>
      </c>
      <c r="N8" s="122">
        <v>326</v>
      </c>
      <c r="O8" s="122">
        <v>552</v>
      </c>
      <c r="P8" s="122">
        <v>295</v>
      </c>
      <c r="Q8" s="122">
        <v>435</v>
      </c>
      <c r="R8" s="122">
        <v>449</v>
      </c>
      <c r="S8" s="122">
        <v>400</v>
      </c>
      <c r="T8" s="122">
        <v>561</v>
      </c>
      <c r="U8" s="122">
        <v>357</v>
      </c>
      <c r="V8" s="25">
        <f>SUM(C8:U8)</f>
        <v>9272</v>
      </c>
    </row>
    <row r="9" spans="2:22" s="21" customFormat="1" ht="13.95" customHeight="1" x14ac:dyDescent="0.25">
      <c r="B9" s="24" t="s">
        <v>9</v>
      </c>
      <c r="C9" s="25">
        <v>578</v>
      </c>
      <c r="D9" s="25">
        <v>576</v>
      </c>
      <c r="E9" s="25">
        <v>698</v>
      </c>
      <c r="F9" s="25">
        <v>742</v>
      </c>
      <c r="G9" s="25">
        <v>652</v>
      </c>
      <c r="H9" s="25">
        <v>728</v>
      </c>
      <c r="I9" s="25">
        <v>815</v>
      </c>
      <c r="J9" s="25">
        <v>782</v>
      </c>
      <c r="K9" s="25">
        <v>829</v>
      </c>
      <c r="L9" s="122">
        <v>855</v>
      </c>
      <c r="M9" s="122">
        <v>412</v>
      </c>
      <c r="N9" s="122">
        <v>686</v>
      </c>
      <c r="O9" s="122">
        <v>514</v>
      </c>
      <c r="P9" s="122">
        <v>526</v>
      </c>
      <c r="Q9" s="122">
        <v>687</v>
      </c>
      <c r="R9" s="122">
        <v>744</v>
      </c>
      <c r="S9" s="122">
        <v>1040</v>
      </c>
      <c r="T9" s="122">
        <v>1011</v>
      </c>
      <c r="U9" s="122">
        <v>1041</v>
      </c>
      <c r="V9" s="25">
        <f>SUM(C9:U9)</f>
        <v>13916</v>
      </c>
    </row>
    <row r="10" spans="2:22" s="21" customFormat="1" ht="13.95" customHeight="1" x14ac:dyDescent="0.25">
      <c r="B10" s="24" t="s">
        <v>10</v>
      </c>
      <c r="C10" s="25">
        <v>653</v>
      </c>
      <c r="D10" s="25">
        <v>972</v>
      </c>
      <c r="E10" s="25">
        <v>563</v>
      </c>
      <c r="F10" s="25">
        <v>877</v>
      </c>
      <c r="G10" s="25">
        <v>923</v>
      </c>
      <c r="H10" s="25">
        <v>1274</v>
      </c>
      <c r="I10" s="25">
        <v>602</v>
      </c>
      <c r="J10" s="25">
        <v>593</v>
      </c>
      <c r="K10" s="25">
        <v>655</v>
      </c>
      <c r="L10" s="122">
        <v>693</v>
      </c>
      <c r="M10" s="122">
        <v>555</v>
      </c>
      <c r="N10" s="122">
        <v>631</v>
      </c>
      <c r="O10" s="122">
        <v>868</v>
      </c>
      <c r="P10" s="122">
        <v>679</v>
      </c>
      <c r="Q10" s="122">
        <v>551</v>
      </c>
      <c r="R10" s="122">
        <v>736</v>
      </c>
      <c r="S10" s="122">
        <v>1141</v>
      </c>
      <c r="T10" s="122">
        <v>1059</v>
      </c>
      <c r="U10" s="122">
        <v>1327</v>
      </c>
      <c r="V10" s="25">
        <f>SUM(C10:U10)</f>
        <v>15352</v>
      </c>
    </row>
    <row r="11" spans="2:22" s="21" customFormat="1" ht="13.95" customHeight="1" x14ac:dyDescent="0.25">
      <c r="B11" s="26" t="s">
        <v>44</v>
      </c>
      <c r="C11" s="27">
        <f>SUM(C6:C10)</f>
        <v>2806</v>
      </c>
      <c r="D11" s="27">
        <f t="shared" ref="D11:S11" si="0">SUM(D6:D10)</f>
        <v>3394</v>
      </c>
      <c r="E11" s="27">
        <f t="shared" si="0"/>
        <v>2898</v>
      </c>
      <c r="F11" s="27">
        <f t="shared" si="0"/>
        <v>3927</v>
      </c>
      <c r="G11" s="27">
        <f t="shared" si="0"/>
        <v>3663</v>
      </c>
      <c r="H11" s="27">
        <f t="shared" si="0"/>
        <v>4202</v>
      </c>
      <c r="I11" s="27">
        <f t="shared" si="0"/>
        <v>2779</v>
      </c>
      <c r="J11" s="27">
        <f t="shared" si="0"/>
        <v>2101</v>
      </c>
      <c r="K11" s="27">
        <f t="shared" si="0"/>
        <v>2536</v>
      </c>
      <c r="L11" s="27">
        <f t="shared" si="0"/>
        <v>2482</v>
      </c>
      <c r="M11" s="27">
        <f t="shared" si="0"/>
        <v>2048</v>
      </c>
      <c r="N11" s="27">
        <f t="shared" si="0"/>
        <v>3156</v>
      </c>
      <c r="O11" s="27">
        <f t="shared" si="0"/>
        <v>2815</v>
      </c>
      <c r="P11" s="27">
        <f t="shared" si="0"/>
        <v>2578</v>
      </c>
      <c r="Q11" s="27">
        <f t="shared" si="0"/>
        <v>3104</v>
      </c>
      <c r="R11" s="27">
        <f t="shared" si="0"/>
        <v>3337</v>
      </c>
      <c r="S11" s="27">
        <f t="shared" si="0"/>
        <v>3836</v>
      </c>
      <c r="T11" s="27">
        <f>SUM(T6:T10)</f>
        <v>3612</v>
      </c>
      <c r="U11" s="27">
        <f>SUM(U6:U10)</f>
        <v>3511</v>
      </c>
      <c r="V11" s="27">
        <f>SUM(V6:V10)</f>
        <v>58785</v>
      </c>
    </row>
    <row r="12" spans="2:22" s="1" customFormat="1" ht="13.95" customHeight="1" x14ac:dyDescent="0.25">
      <c r="C12" s="6"/>
      <c r="D12" s="6"/>
      <c r="E12" s="6"/>
      <c r="F12" s="6"/>
      <c r="G12" s="6"/>
      <c r="H12" s="6"/>
      <c r="I12" s="6"/>
      <c r="J12" s="6"/>
      <c r="K12" s="6"/>
      <c r="L12" s="6"/>
      <c r="M12" s="6"/>
      <c r="N12" s="6"/>
      <c r="O12" s="6"/>
      <c r="P12" s="6"/>
      <c r="Q12" s="6"/>
      <c r="R12" s="6"/>
    </row>
    <row r="13" spans="2:22" s="1" customFormat="1" ht="13.95" customHeight="1" x14ac:dyDescent="0.25">
      <c r="B13" s="19" t="s">
        <v>48</v>
      </c>
      <c r="C13" s="6"/>
      <c r="D13" s="6"/>
      <c r="E13" s="6"/>
      <c r="F13" s="6"/>
      <c r="G13" s="6"/>
      <c r="H13" s="6"/>
      <c r="I13" s="6"/>
      <c r="J13" s="6"/>
      <c r="K13" s="6"/>
      <c r="L13" s="6"/>
      <c r="M13" s="6"/>
      <c r="N13" s="6"/>
      <c r="O13" s="6"/>
      <c r="P13" s="6"/>
      <c r="Q13" s="6"/>
      <c r="R13" s="6"/>
      <c r="S13" s="6"/>
      <c r="T13" s="6"/>
      <c r="U13" s="6"/>
    </row>
    <row r="14" spans="2:22" s="1" customFormat="1" ht="13.95" customHeight="1" x14ac:dyDescent="0.25"/>
    <row r="15" spans="2:22" ht="13.95" customHeight="1" x14ac:dyDescent="0.25"/>
    <row r="16" spans="2:22" ht="13.95" customHeight="1" x14ac:dyDescent="0.25"/>
    <row r="17" spans="4:13" ht="13.95" customHeight="1" x14ac:dyDescent="0.25"/>
    <row r="18" spans="4:13" ht="13.95" customHeight="1" x14ac:dyDescent="0.25"/>
    <row r="19" spans="4:13" ht="13.95" customHeight="1" x14ac:dyDescent="0.25"/>
    <row r="20" spans="4:13" ht="13.95" customHeight="1" x14ac:dyDescent="0.25"/>
    <row r="21" spans="4:13" ht="13.95" customHeight="1" x14ac:dyDescent="0.25"/>
    <row r="22" spans="4:13" ht="13.95" customHeight="1" x14ac:dyDescent="0.25"/>
    <row r="23" spans="4:13" ht="13.95" customHeight="1" x14ac:dyDescent="0.25"/>
    <row r="24" spans="4:13" ht="13.95" customHeight="1" x14ac:dyDescent="0.25"/>
    <row r="25" spans="4:13" ht="13.95" customHeight="1" x14ac:dyDescent="0.25">
      <c r="D25" s="110"/>
      <c r="E25" s="110"/>
    </row>
    <row r="26" spans="4:13" ht="13.95" customHeight="1" x14ac:dyDescent="0.25">
      <c r="D26" s="110"/>
      <c r="E26" s="110"/>
    </row>
    <row r="27" spans="4:13" ht="13.95" customHeight="1" x14ac:dyDescent="0.25">
      <c r="D27" s="111"/>
      <c r="E27" s="111"/>
      <c r="F27" s="90"/>
      <c r="G27" s="90"/>
      <c r="H27" s="90"/>
      <c r="I27" s="90"/>
      <c r="J27" s="90"/>
      <c r="K27" s="90"/>
      <c r="L27" s="90"/>
      <c r="M27" s="90"/>
    </row>
    <row r="28" spans="4:13" ht="13.95" customHeight="1" x14ac:dyDescent="0.25">
      <c r="D28" s="111"/>
      <c r="E28" s="111"/>
      <c r="F28" s="90"/>
      <c r="G28" s="90"/>
      <c r="H28" s="90"/>
      <c r="I28" s="90"/>
      <c r="J28" s="90"/>
      <c r="K28" s="90"/>
      <c r="L28" s="90"/>
      <c r="M28" s="90"/>
    </row>
    <row r="29" spans="4:13" ht="13.95" customHeight="1" x14ac:dyDescent="0.25">
      <c r="D29" s="111"/>
      <c r="E29" s="111"/>
      <c r="F29" s="90"/>
      <c r="G29" s="90"/>
      <c r="H29" s="90"/>
      <c r="I29" s="90"/>
      <c r="J29" s="90"/>
      <c r="K29" s="90"/>
      <c r="L29" s="90"/>
      <c r="M29" s="90"/>
    </row>
    <row r="30" spans="4:13" ht="13.95" customHeight="1" x14ac:dyDescent="0.25">
      <c r="D30" s="111"/>
      <c r="E30" s="111"/>
      <c r="F30" s="90"/>
      <c r="G30" s="90"/>
      <c r="H30" s="90"/>
      <c r="I30" s="90"/>
      <c r="J30" s="90"/>
      <c r="K30" s="90"/>
      <c r="L30" s="90"/>
      <c r="M30" s="90"/>
    </row>
    <row r="31" spans="4:13" ht="13.95" customHeight="1" x14ac:dyDescent="0.25">
      <c r="D31" s="111"/>
      <c r="E31" s="111"/>
      <c r="F31" s="90"/>
      <c r="G31" s="90"/>
      <c r="H31" s="90"/>
      <c r="I31" s="90"/>
      <c r="J31" s="90"/>
      <c r="K31" s="90"/>
      <c r="L31" s="90"/>
      <c r="M31" s="90"/>
    </row>
    <row r="32" spans="4:13" ht="13.95" customHeight="1" x14ac:dyDescent="0.25">
      <c r="D32" s="110"/>
      <c r="E32" s="110"/>
    </row>
    <row r="33" spans="4:5" ht="13.95" customHeight="1" x14ac:dyDescent="0.25">
      <c r="D33" s="110"/>
      <c r="E33" s="110"/>
    </row>
    <row r="34" spans="4:5" ht="13.95" customHeight="1" x14ac:dyDescent="0.25">
      <c r="D34" s="110"/>
      <c r="E34" s="110"/>
    </row>
    <row r="35" spans="4:5" ht="13.95" customHeight="1" x14ac:dyDescent="0.25"/>
  </sheetData>
  <mergeCells count="1">
    <mergeCell ref="B4:V4"/>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X54"/>
  <sheetViews>
    <sheetView zoomScaleNormal="100" workbookViewId="0"/>
  </sheetViews>
  <sheetFormatPr defaultRowHeight="13.2" x14ac:dyDescent="0.25"/>
  <cols>
    <col min="2" max="2" width="28.5546875" customWidth="1"/>
    <col min="3" max="3" width="26.88671875" customWidth="1"/>
    <col min="4" max="18" width="11.33203125" customWidth="1"/>
    <col min="19" max="20" width="10.6640625" customWidth="1"/>
    <col min="21" max="21" width="10.6640625" style="102" customWidth="1"/>
    <col min="22" max="24" width="10.6640625" customWidth="1"/>
    <col min="25" max="87" width="25.88671875" customWidth="1"/>
    <col min="88" max="88" width="28.33203125" customWidth="1"/>
    <col min="89" max="90" width="29.33203125" customWidth="1"/>
    <col min="91" max="91" width="30.5546875" customWidth="1"/>
    <col min="92" max="92" width="27.44140625" customWidth="1"/>
  </cols>
  <sheetData>
    <row r="2" spans="2:24" s="1" customFormat="1" ht="13.8" x14ac:dyDescent="0.25">
      <c r="B2" s="138" t="s">
        <v>87</v>
      </c>
      <c r="C2" s="2"/>
      <c r="D2" s="17"/>
      <c r="E2" s="17"/>
      <c r="F2" s="17"/>
      <c r="G2" s="17"/>
      <c r="H2" s="17"/>
      <c r="I2" s="17"/>
      <c r="J2" s="17"/>
      <c r="K2" s="17"/>
      <c r="L2" s="17"/>
      <c r="M2" s="17"/>
      <c r="N2" s="17"/>
      <c r="O2" s="17"/>
      <c r="P2" s="17"/>
      <c r="Q2" s="17"/>
      <c r="R2" s="17"/>
      <c r="S2" s="17"/>
      <c r="U2" s="97"/>
    </row>
    <row r="3" spans="2:24" s="1" customFormat="1" x14ac:dyDescent="0.25">
      <c r="B3" s="2"/>
      <c r="C3" s="2"/>
      <c r="D3" s="17"/>
      <c r="E3" s="17"/>
      <c r="F3" s="17"/>
      <c r="G3" s="17"/>
      <c r="H3" s="17"/>
      <c r="I3" s="17"/>
      <c r="J3" s="17"/>
      <c r="K3" s="17"/>
      <c r="L3" s="17"/>
      <c r="M3" s="17"/>
      <c r="N3" s="17"/>
      <c r="O3" s="17"/>
      <c r="P3" s="17"/>
      <c r="Q3" s="17"/>
      <c r="R3" s="17"/>
      <c r="S3" s="17"/>
      <c r="U3" s="97"/>
    </row>
    <row r="4" spans="2:24" s="1" customFormat="1" ht="13.95" customHeight="1" x14ac:dyDescent="0.25">
      <c r="B4" s="157" t="s">
        <v>49</v>
      </c>
      <c r="C4" s="158"/>
      <c r="D4" s="158"/>
      <c r="E4" s="158"/>
      <c r="F4" s="158"/>
      <c r="G4" s="158"/>
      <c r="H4" s="158"/>
      <c r="I4" s="158"/>
      <c r="J4" s="158"/>
      <c r="K4" s="158"/>
      <c r="L4" s="158"/>
      <c r="M4" s="158"/>
      <c r="N4" s="158"/>
      <c r="O4" s="158"/>
      <c r="P4" s="158"/>
      <c r="Q4" s="158"/>
      <c r="R4" s="158"/>
      <c r="S4" s="158"/>
      <c r="T4" s="158"/>
      <c r="U4" s="158"/>
      <c r="V4" s="158"/>
      <c r="W4" s="158"/>
      <c r="X4" s="159"/>
    </row>
    <row r="5" spans="2:24" s="1" customFormat="1" ht="13.95" customHeight="1" x14ac:dyDescent="0.25">
      <c r="B5" s="163"/>
      <c r="C5" s="164"/>
      <c r="D5" s="129" t="s">
        <v>19</v>
      </c>
      <c r="E5" s="129" t="s">
        <v>20</v>
      </c>
      <c r="F5" s="129" t="s">
        <v>21</v>
      </c>
      <c r="G5" s="129" t="s">
        <v>22</v>
      </c>
      <c r="H5" s="129" t="s">
        <v>23</v>
      </c>
      <c r="I5" s="129" t="s">
        <v>24</v>
      </c>
      <c r="J5" s="129" t="s">
        <v>25</v>
      </c>
      <c r="K5" s="129" t="s">
        <v>26</v>
      </c>
      <c r="L5" s="129" t="s">
        <v>27</v>
      </c>
      <c r="M5" s="129" t="s">
        <v>28</v>
      </c>
      <c r="N5" s="129" t="s">
        <v>29</v>
      </c>
      <c r="O5" s="129" t="s">
        <v>30</v>
      </c>
      <c r="P5" s="129" t="s">
        <v>31</v>
      </c>
      <c r="Q5" s="130" t="s">
        <v>32</v>
      </c>
      <c r="R5" s="130" t="s">
        <v>33</v>
      </c>
      <c r="S5" s="130" t="s">
        <v>46</v>
      </c>
      <c r="T5" s="130" t="s">
        <v>81</v>
      </c>
      <c r="U5" s="131" t="s">
        <v>82</v>
      </c>
      <c r="V5" s="130" t="s">
        <v>83</v>
      </c>
      <c r="W5" s="130" t="s">
        <v>80</v>
      </c>
      <c r="X5" s="132" t="s">
        <v>50</v>
      </c>
    </row>
    <row r="6" spans="2:24" s="1" customFormat="1" ht="13.95" customHeight="1" x14ac:dyDescent="0.25">
      <c r="B6" s="160" t="s">
        <v>34</v>
      </c>
      <c r="C6" s="29" t="s">
        <v>51</v>
      </c>
      <c r="D6" s="30">
        <v>67</v>
      </c>
      <c r="E6" s="30">
        <v>139</v>
      </c>
      <c r="F6" s="30">
        <v>290</v>
      </c>
      <c r="G6" s="30">
        <v>276</v>
      </c>
      <c r="H6" s="30">
        <v>235</v>
      </c>
      <c r="I6" s="30">
        <v>270</v>
      </c>
      <c r="J6" s="30">
        <v>185</v>
      </c>
      <c r="K6" s="30">
        <v>151</v>
      </c>
      <c r="L6" s="30">
        <v>101</v>
      </c>
      <c r="M6" s="30">
        <v>111</v>
      </c>
      <c r="N6" s="30">
        <v>143</v>
      </c>
      <c r="O6" s="30">
        <v>354</v>
      </c>
      <c r="P6" s="30">
        <v>157</v>
      </c>
      <c r="Q6" s="31">
        <v>237</v>
      </c>
      <c r="R6" s="113">
        <v>285</v>
      </c>
      <c r="S6" s="30">
        <v>293</v>
      </c>
      <c r="T6" s="30">
        <v>356</v>
      </c>
      <c r="U6" s="98">
        <v>174</v>
      </c>
      <c r="V6" s="30">
        <v>160</v>
      </c>
      <c r="W6" s="30">
        <f>SUM(D6:V6)</f>
        <v>3984</v>
      </c>
      <c r="X6" s="32">
        <f t="shared" ref="X6:X11" si="0">W6/W$11</f>
        <v>0.28905173039251253</v>
      </c>
    </row>
    <row r="7" spans="2:24" s="1" customFormat="1" ht="13.95" customHeight="1" x14ac:dyDescent="0.25">
      <c r="B7" s="161"/>
      <c r="C7" s="29" t="s">
        <v>52</v>
      </c>
      <c r="D7" s="30">
        <v>202</v>
      </c>
      <c r="E7" s="30">
        <v>197</v>
      </c>
      <c r="F7" s="30">
        <v>147</v>
      </c>
      <c r="G7" s="30">
        <v>219</v>
      </c>
      <c r="H7" s="30">
        <v>367</v>
      </c>
      <c r="I7" s="30">
        <v>229</v>
      </c>
      <c r="J7" s="30">
        <v>319</v>
      </c>
      <c r="K7" s="30">
        <v>189</v>
      </c>
      <c r="L7" s="30">
        <v>227</v>
      </c>
      <c r="M7" s="30">
        <v>204</v>
      </c>
      <c r="N7" s="30">
        <v>243</v>
      </c>
      <c r="O7" s="30">
        <v>611</v>
      </c>
      <c r="P7" s="30">
        <v>379</v>
      </c>
      <c r="Q7" s="31">
        <v>351</v>
      </c>
      <c r="R7" s="113">
        <v>650</v>
      </c>
      <c r="S7" s="30">
        <v>548</v>
      </c>
      <c r="T7" s="30">
        <v>347</v>
      </c>
      <c r="U7" s="98">
        <v>245</v>
      </c>
      <c r="V7" s="30">
        <v>139</v>
      </c>
      <c r="W7" s="30">
        <f>SUM(D7:V7)</f>
        <v>5813</v>
      </c>
      <c r="X7" s="32">
        <f t="shared" si="0"/>
        <v>0.42175143292461731</v>
      </c>
    </row>
    <row r="8" spans="2:24" s="1" customFormat="1" ht="13.95" customHeight="1" x14ac:dyDescent="0.25">
      <c r="B8" s="161"/>
      <c r="C8" s="29" t="s">
        <v>53</v>
      </c>
      <c r="D8" s="30">
        <v>55</v>
      </c>
      <c r="E8" s="30">
        <v>69</v>
      </c>
      <c r="F8" s="30">
        <v>170</v>
      </c>
      <c r="G8" s="30">
        <v>163</v>
      </c>
      <c r="H8" s="30">
        <v>51</v>
      </c>
      <c r="I8" s="30">
        <v>57</v>
      </c>
      <c r="J8" s="30">
        <v>110</v>
      </c>
      <c r="K8" s="30">
        <v>42</v>
      </c>
      <c r="L8" s="30">
        <v>62</v>
      </c>
      <c r="M8" s="30">
        <v>63</v>
      </c>
      <c r="N8" s="30">
        <v>136</v>
      </c>
      <c r="O8" s="30">
        <v>229</v>
      </c>
      <c r="P8" s="30">
        <v>204</v>
      </c>
      <c r="Q8" s="31">
        <v>233</v>
      </c>
      <c r="R8" s="113">
        <v>185</v>
      </c>
      <c r="S8" s="30">
        <v>187</v>
      </c>
      <c r="T8" s="30">
        <v>114</v>
      </c>
      <c r="U8" s="98">
        <v>57</v>
      </c>
      <c r="V8" s="30">
        <v>131</v>
      </c>
      <c r="W8" s="30">
        <f>SUM(D8:V8)</f>
        <v>2318</v>
      </c>
      <c r="X8" s="32">
        <f t="shared" si="0"/>
        <v>0.16817819052455923</v>
      </c>
    </row>
    <row r="9" spans="2:24" s="1" customFormat="1" ht="13.95" customHeight="1" x14ac:dyDescent="0.25">
      <c r="B9" s="161"/>
      <c r="C9" s="29" t="s">
        <v>54</v>
      </c>
      <c r="D9" s="30">
        <v>24</v>
      </c>
      <c r="E9" s="30">
        <v>132</v>
      </c>
      <c r="F9" s="30">
        <v>67</v>
      </c>
      <c r="G9" s="30">
        <v>118</v>
      </c>
      <c r="H9" s="30">
        <v>29</v>
      </c>
      <c r="I9" s="30">
        <v>13</v>
      </c>
      <c r="J9" s="30">
        <v>64</v>
      </c>
      <c r="K9" s="30">
        <v>29</v>
      </c>
      <c r="L9" s="30">
        <v>48</v>
      </c>
      <c r="M9" s="30">
        <v>17</v>
      </c>
      <c r="N9" s="30">
        <v>67</v>
      </c>
      <c r="O9" s="30">
        <v>182</v>
      </c>
      <c r="P9" s="30">
        <v>145</v>
      </c>
      <c r="Q9" s="31">
        <v>154</v>
      </c>
      <c r="R9" s="30">
        <v>141</v>
      </c>
      <c r="S9" s="30">
        <v>167</v>
      </c>
      <c r="T9" s="30">
        <v>108</v>
      </c>
      <c r="U9" s="98">
        <v>37</v>
      </c>
      <c r="V9" s="30">
        <v>57</v>
      </c>
      <c r="W9" s="30">
        <f>SUM(D9:V9)</f>
        <v>1599</v>
      </c>
      <c r="X9" s="32">
        <f t="shared" si="0"/>
        <v>0.11601247914097076</v>
      </c>
    </row>
    <row r="10" spans="2:24" s="1" customFormat="1" ht="13.95" customHeight="1" x14ac:dyDescent="0.25">
      <c r="B10" s="161"/>
      <c r="C10" s="29" t="s">
        <v>55</v>
      </c>
      <c r="D10" s="30">
        <f t="shared" ref="D10:L10" si="1">D11-SUM(D6:D9)</f>
        <v>10</v>
      </c>
      <c r="E10" s="30">
        <f t="shared" si="1"/>
        <v>11</v>
      </c>
      <c r="F10" s="30">
        <f t="shared" si="1"/>
        <v>9</v>
      </c>
      <c r="G10" s="30">
        <f t="shared" si="1"/>
        <v>20</v>
      </c>
      <c r="H10" s="30">
        <f t="shared" si="1"/>
        <v>1</v>
      </c>
      <c r="I10" s="30">
        <f t="shared" si="1"/>
        <v>5</v>
      </c>
      <c r="J10" s="30">
        <f t="shared" si="1"/>
        <v>3</v>
      </c>
      <c r="K10" s="30">
        <f t="shared" si="1"/>
        <v>3</v>
      </c>
      <c r="L10" s="30">
        <f t="shared" si="1"/>
        <v>2</v>
      </c>
      <c r="M10" s="30">
        <v>0</v>
      </c>
      <c r="N10" s="30">
        <v>0</v>
      </c>
      <c r="O10" s="30">
        <v>0</v>
      </c>
      <c r="P10" s="30">
        <v>0</v>
      </c>
      <c r="Q10" s="30">
        <v>1</v>
      </c>
      <c r="R10" s="30">
        <v>0</v>
      </c>
      <c r="S10" s="30">
        <v>2</v>
      </c>
      <c r="T10" s="30">
        <v>0</v>
      </c>
      <c r="U10" s="98">
        <v>2</v>
      </c>
      <c r="V10" s="30">
        <v>0</v>
      </c>
      <c r="W10" s="30">
        <f>SUM(D10:V10)</f>
        <v>69</v>
      </c>
      <c r="X10" s="32">
        <f t="shared" si="0"/>
        <v>5.0061670173402019E-3</v>
      </c>
    </row>
    <row r="11" spans="2:24" s="1" customFormat="1" ht="13.95" customHeight="1" x14ac:dyDescent="0.25">
      <c r="B11" s="162"/>
      <c r="C11" s="34" t="s">
        <v>13</v>
      </c>
      <c r="D11" s="35">
        <v>358</v>
      </c>
      <c r="E11" s="35">
        <v>548</v>
      </c>
      <c r="F11" s="35">
        <v>683</v>
      </c>
      <c r="G11" s="35">
        <v>796</v>
      </c>
      <c r="H11" s="35">
        <v>683</v>
      </c>
      <c r="I11" s="35">
        <v>574</v>
      </c>
      <c r="J11" s="35">
        <v>681</v>
      </c>
      <c r="K11" s="35">
        <v>414</v>
      </c>
      <c r="L11" s="35">
        <v>440</v>
      </c>
      <c r="M11" s="35">
        <v>392</v>
      </c>
      <c r="N11" s="35">
        <v>589</v>
      </c>
      <c r="O11" s="35">
        <f t="shared" ref="O11:W11" si="2">SUM(O6:O10)</f>
        <v>1376</v>
      </c>
      <c r="P11" s="35">
        <f t="shared" si="2"/>
        <v>885</v>
      </c>
      <c r="Q11" s="35">
        <f t="shared" si="2"/>
        <v>976</v>
      </c>
      <c r="R11" s="35">
        <f t="shared" si="2"/>
        <v>1261</v>
      </c>
      <c r="S11" s="35">
        <f t="shared" si="2"/>
        <v>1197</v>
      </c>
      <c r="T11" s="35">
        <f t="shared" si="2"/>
        <v>925</v>
      </c>
      <c r="U11" s="35">
        <f t="shared" si="2"/>
        <v>515</v>
      </c>
      <c r="V11" s="35">
        <f t="shared" si="2"/>
        <v>487</v>
      </c>
      <c r="W11" s="35">
        <f t="shared" si="2"/>
        <v>13783</v>
      </c>
      <c r="X11" s="43">
        <f t="shared" si="0"/>
        <v>1</v>
      </c>
    </row>
    <row r="12" spans="2:24" s="1" customFormat="1" ht="13.95" customHeight="1" x14ac:dyDescent="0.25">
      <c r="B12" s="160" t="s">
        <v>12</v>
      </c>
      <c r="C12" s="29" t="s">
        <v>51</v>
      </c>
      <c r="D12" s="72">
        <v>22</v>
      </c>
      <c r="E12" s="72">
        <v>32</v>
      </c>
      <c r="F12" s="72">
        <v>21</v>
      </c>
      <c r="G12" s="72">
        <v>117</v>
      </c>
      <c r="H12" s="72">
        <v>61</v>
      </c>
      <c r="I12" s="72">
        <v>47</v>
      </c>
      <c r="J12" s="30">
        <v>59</v>
      </c>
      <c r="K12" s="30">
        <v>20</v>
      </c>
      <c r="L12" s="30">
        <v>51</v>
      </c>
      <c r="M12" s="113">
        <v>35</v>
      </c>
      <c r="N12" s="113">
        <v>14</v>
      </c>
      <c r="O12" s="113">
        <v>10</v>
      </c>
      <c r="P12" s="113">
        <v>32</v>
      </c>
      <c r="Q12" s="114">
        <v>22</v>
      </c>
      <c r="R12" s="113">
        <v>12</v>
      </c>
      <c r="S12" s="113">
        <v>17</v>
      </c>
      <c r="T12" s="113">
        <v>68</v>
      </c>
      <c r="U12" s="115">
        <v>32</v>
      </c>
      <c r="V12" s="113">
        <v>31</v>
      </c>
      <c r="W12" s="113">
        <f t="shared" ref="W12:W17" si="3">SUM(D12:V12)</f>
        <v>703</v>
      </c>
      <c r="X12" s="33">
        <f t="shared" ref="X12:X17" si="4">W12/W$17</f>
        <v>8.4100969015432472E-2</v>
      </c>
    </row>
    <row r="13" spans="2:24" s="1" customFormat="1" ht="13.95" customHeight="1" x14ac:dyDescent="0.25">
      <c r="B13" s="161"/>
      <c r="C13" s="29" t="s">
        <v>52</v>
      </c>
      <c r="D13" s="72">
        <v>92</v>
      </c>
      <c r="E13" s="72">
        <v>112</v>
      </c>
      <c r="F13" s="72">
        <v>92</v>
      </c>
      <c r="G13" s="72">
        <v>246</v>
      </c>
      <c r="H13" s="72">
        <v>195</v>
      </c>
      <c r="I13" s="72">
        <v>283</v>
      </c>
      <c r="J13" s="30">
        <v>145</v>
      </c>
      <c r="K13" s="30">
        <v>73</v>
      </c>
      <c r="L13" s="30">
        <v>123</v>
      </c>
      <c r="M13" s="113">
        <v>131</v>
      </c>
      <c r="N13" s="113">
        <v>98</v>
      </c>
      <c r="O13" s="113">
        <v>42</v>
      </c>
      <c r="P13" s="113">
        <v>36</v>
      </c>
      <c r="Q13" s="114">
        <v>68</v>
      </c>
      <c r="R13" s="113">
        <v>51</v>
      </c>
      <c r="S13" s="113">
        <v>99</v>
      </c>
      <c r="T13" s="113">
        <v>111</v>
      </c>
      <c r="U13" s="115">
        <v>97</v>
      </c>
      <c r="V13" s="113">
        <v>72</v>
      </c>
      <c r="W13" s="113">
        <f t="shared" si="3"/>
        <v>2166</v>
      </c>
      <c r="X13" s="33">
        <f t="shared" si="4"/>
        <v>0.25912190453403516</v>
      </c>
    </row>
    <row r="14" spans="2:24" s="1" customFormat="1" ht="13.95" customHeight="1" x14ac:dyDescent="0.25">
      <c r="B14" s="161"/>
      <c r="C14" s="29" t="s">
        <v>53</v>
      </c>
      <c r="D14" s="72">
        <v>218</v>
      </c>
      <c r="E14" s="72">
        <v>200</v>
      </c>
      <c r="F14" s="72">
        <v>175</v>
      </c>
      <c r="G14" s="72">
        <v>259</v>
      </c>
      <c r="H14" s="72">
        <v>272</v>
      </c>
      <c r="I14" s="72">
        <v>281</v>
      </c>
      <c r="J14" s="30">
        <v>132</v>
      </c>
      <c r="K14" s="30">
        <v>65</v>
      </c>
      <c r="L14" s="30">
        <v>140</v>
      </c>
      <c r="M14" s="113">
        <v>123</v>
      </c>
      <c r="N14" s="113">
        <v>105</v>
      </c>
      <c r="O14" s="113">
        <v>86</v>
      </c>
      <c r="P14" s="113">
        <v>48</v>
      </c>
      <c r="Q14" s="114">
        <v>43</v>
      </c>
      <c r="R14" s="113">
        <v>81</v>
      </c>
      <c r="S14" s="113">
        <v>98</v>
      </c>
      <c r="T14" s="113">
        <v>120</v>
      </c>
      <c r="U14" s="115">
        <v>170</v>
      </c>
      <c r="V14" s="113">
        <v>130</v>
      </c>
      <c r="W14" s="113">
        <f t="shared" si="3"/>
        <v>2746</v>
      </c>
      <c r="X14" s="33">
        <f t="shared" si="4"/>
        <v>0.32850819476013876</v>
      </c>
    </row>
    <row r="15" spans="2:24" s="1" customFormat="1" ht="13.95" customHeight="1" x14ac:dyDescent="0.25">
      <c r="B15" s="161"/>
      <c r="C15" s="29" t="s">
        <v>54</v>
      </c>
      <c r="D15" s="72">
        <v>271</v>
      </c>
      <c r="E15" s="72">
        <v>287</v>
      </c>
      <c r="F15" s="72">
        <v>146</v>
      </c>
      <c r="G15" s="72">
        <v>217</v>
      </c>
      <c r="H15" s="72">
        <v>186</v>
      </c>
      <c r="I15" s="72">
        <v>185</v>
      </c>
      <c r="J15" s="30">
        <v>133</v>
      </c>
      <c r="K15" s="30">
        <v>84</v>
      </c>
      <c r="L15" s="30">
        <v>73</v>
      </c>
      <c r="M15" s="113">
        <v>101</v>
      </c>
      <c r="N15" s="113">
        <v>82</v>
      </c>
      <c r="O15" s="113">
        <v>70</v>
      </c>
      <c r="P15" s="113">
        <v>56</v>
      </c>
      <c r="Q15" s="114">
        <v>63</v>
      </c>
      <c r="R15" s="113">
        <v>101</v>
      </c>
      <c r="S15" s="113">
        <v>86</v>
      </c>
      <c r="T15" s="113">
        <v>82</v>
      </c>
      <c r="U15" s="115">
        <v>182</v>
      </c>
      <c r="V15" s="113">
        <v>182</v>
      </c>
      <c r="W15" s="113">
        <f t="shared" si="3"/>
        <v>2587</v>
      </c>
      <c r="X15" s="33">
        <f t="shared" si="4"/>
        <v>0.30948678071539659</v>
      </c>
    </row>
    <row r="16" spans="2:24" s="1" customFormat="1" ht="13.95" customHeight="1" x14ac:dyDescent="0.25">
      <c r="B16" s="161"/>
      <c r="C16" s="29" t="s">
        <v>55</v>
      </c>
      <c r="D16" s="72">
        <f t="shared" ref="D16:S16" si="5">D17-SUM(D12:D15)</f>
        <v>11</v>
      </c>
      <c r="E16" s="72">
        <v>5</v>
      </c>
      <c r="F16" s="72">
        <f t="shared" si="5"/>
        <v>6</v>
      </c>
      <c r="G16" s="72">
        <f t="shared" si="5"/>
        <v>5</v>
      </c>
      <c r="H16" s="72">
        <f t="shared" si="5"/>
        <v>17</v>
      </c>
      <c r="I16" s="72">
        <f t="shared" si="5"/>
        <v>33</v>
      </c>
      <c r="J16" s="30">
        <f t="shared" si="5"/>
        <v>25</v>
      </c>
      <c r="K16" s="30">
        <f t="shared" si="5"/>
        <v>9</v>
      </c>
      <c r="L16" s="30">
        <f t="shared" si="5"/>
        <v>7</v>
      </c>
      <c r="M16" s="113">
        <f t="shared" si="5"/>
        <v>4</v>
      </c>
      <c r="N16" s="113">
        <f t="shared" si="5"/>
        <v>8</v>
      </c>
      <c r="O16" s="113">
        <f t="shared" si="5"/>
        <v>0</v>
      </c>
      <c r="P16" s="113">
        <f t="shared" si="5"/>
        <v>9</v>
      </c>
      <c r="Q16" s="113">
        <f t="shared" si="5"/>
        <v>7</v>
      </c>
      <c r="R16" s="113">
        <f t="shared" si="5"/>
        <v>1</v>
      </c>
      <c r="S16" s="113">
        <f t="shared" si="5"/>
        <v>0</v>
      </c>
      <c r="T16" s="113">
        <v>0</v>
      </c>
      <c r="U16" s="115">
        <v>10</v>
      </c>
      <c r="V16" s="113">
        <v>0</v>
      </c>
      <c r="W16" s="113">
        <f t="shared" si="3"/>
        <v>157</v>
      </c>
      <c r="X16" s="33">
        <f t="shared" si="4"/>
        <v>1.8782150974997008E-2</v>
      </c>
    </row>
    <row r="17" spans="2:24" s="1" customFormat="1" ht="13.95" customHeight="1" x14ac:dyDescent="0.25">
      <c r="B17" s="162"/>
      <c r="C17" s="34" t="s">
        <v>13</v>
      </c>
      <c r="D17" s="35">
        <v>614</v>
      </c>
      <c r="E17" s="35">
        <v>636</v>
      </c>
      <c r="F17" s="35">
        <v>440</v>
      </c>
      <c r="G17" s="35">
        <v>844</v>
      </c>
      <c r="H17" s="35">
        <v>731</v>
      </c>
      <c r="I17" s="35">
        <v>829</v>
      </c>
      <c r="J17" s="35">
        <v>494</v>
      </c>
      <c r="K17" s="35">
        <v>251</v>
      </c>
      <c r="L17" s="35">
        <v>394</v>
      </c>
      <c r="M17" s="35">
        <v>394</v>
      </c>
      <c r="N17" s="35">
        <v>307</v>
      </c>
      <c r="O17" s="35">
        <v>208</v>
      </c>
      <c r="P17" s="35">
        <v>181</v>
      </c>
      <c r="Q17" s="35">
        <v>203</v>
      </c>
      <c r="R17" s="35">
        <v>246</v>
      </c>
      <c r="S17" s="35">
        <v>300</v>
      </c>
      <c r="T17" s="35">
        <v>381</v>
      </c>
      <c r="U17" s="100">
        <v>491</v>
      </c>
      <c r="V17" s="35">
        <v>415</v>
      </c>
      <c r="W17" s="103">
        <f t="shared" si="3"/>
        <v>8359</v>
      </c>
      <c r="X17" s="44">
        <f t="shared" si="4"/>
        <v>1</v>
      </c>
    </row>
    <row r="18" spans="2:24" s="1" customFormat="1" ht="13.95" customHeight="1" x14ac:dyDescent="0.25">
      <c r="B18" s="160" t="s">
        <v>39</v>
      </c>
      <c r="C18" s="29" t="s">
        <v>51</v>
      </c>
      <c r="D18" s="30">
        <v>58</v>
      </c>
      <c r="E18" s="30">
        <v>73</v>
      </c>
      <c r="F18" s="30">
        <v>19</v>
      </c>
      <c r="G18" s="30">
        <v>61</v>
      </c>
      <c r="H18" s="30">
        <v>71</v>
      </c>
      <c r="I18" s="30">
        <v>85</v>
      </c>
      <c r="J18" s="30">
        <v>30</v>
      </c>
      <c r="K18" s="30">
        <v>38</v>
      </c>
      <c r="L18" s="30">
        <v>47</v>
      </c>
      <c r="M18" s="30">
        <v>13</v>
      </c>
      <c r="N18" s="30">
        <v>56</v>
      </c>
      <c r="O18" s="30">
        <v>64</v>
      </c>
      <c r="P18" s="30">
        <v>61</v>
      </c>
      <c r="Q18" s="73">
        <v>37</v>
      </c>
      <c r="R18" s="72">
        <v>29</v>
      </c>
      <c r="S18" s="72">
        <v>41</v>
      </c>
      <c r="T18" s="30">
        <v>8</v>
      </c>
      <c r="U18" s="99">
        <v>95</v>
      </c>
      <c r="V18" s="72">
        <v>31</v>
      </c>
      <c r="W18" s="30">
        <f>SUM(D18:V18)</f>
        <v>917</v>
      </c>
      <c r="X18" s="33">
        <f t="shared" ref="X18:X23" si="6">W18/W$23</f>
        <v>9.2216411906677398E-2</v>
      </c>
    </row>
    <row r="19" spans="2:24" s="1" customFormat="1" ht="13.95" customHeight="1" x14ac:dyDescent="0.25">
      <c r="B19" s="161"/>
      <c r="C19" s="29" t="s">
        <v>52</v>
      </c>
      <c r="D19" s="30">
        <v>203</v>
      </c>
      <c r="E19" s="30">
        <v>141</v>
      </c>
      <c r="F19" s="30">
        <v>179</v>
      </c>
      <c r="G19" s="30">
        <v>255</v>
      </c>
      <c r="H19" s="30">
        <v>269</v>
      </c>
      <c r="I19" s="30">
        <v>330</v>
      </c>
      <c r="J19" s="30">
        <v>154</v>
      </c>
      <c r="K19" s="30">
        <v>102</v>
      </c>
      <c r="L19" s="30">
        <v>111</v>
      </c>
      <c r="M19" s="30">
        <v>89</v>
      </c>
      <c r="N19" s="30">
        <v>103</v>
      </c>
      <c r="O19" s="30">
        <v>141</v>
      </c>
      <c r="P19" s="30">
        <v>215</v>
      </c>
      <c r="Q19" s="73">
        <v>137</v>
      </c>
      <c r="R19" s="72">
        <v>102</v>
      </c>
      <c r="S19" s="72">
        <v>108</v>
      </c>
      <c r="T19" s="30">
        <v>85</v>
      </c>
      <c r="U19" s="99">
        <v>103</v>
      </c>
      <c r="V19" s="72">
        <v>84</v>
      </c>
      <c r="W19" s="30">
        <f>SUM(D19:V19)</f>
        <v>2911</v>
      </c>
      <c r="X19" s="33">
        <f t="shared" si="6"/>
        <v>0.29273934030571197</v>
      </c>
    </row>
    <row r="20" spans="2:24" s="1" customFormat="1" ht="13.95" customHeight="1" x14ac:dyDescent="0.25">
      <c r="B20" s="161"/>
      <c r="C20" s="29" t="s">
        <v>53</v>
      </c>
      <c r="D20" s="30">
        <v>237</v>
      </c>
      <c r="E20" s="30">
        <v>292</v>
      </c>
      <c r="F20" s="30">
        <v>217</v>
      </c>
      <c r="G20" s="30">
        <v>289</v>
      </c>
      <c r="H20" s="30">
        <v>264</v>
      </c>
      <c r="I20" s="30">
        <v>340</v>
      </c>
      <c r="J20" s="30">
        <v>95</v>
      </c>
      <c r="K20" s="30">
        <v>75</v>
      </c>
      <c r="L20" s="30">
        <v>103</v>
      </c>
      <c r="M20" s="30">
        <v>88</v>
      </c>
      <c r="N20" s="30">
        <v>129</v>
      </c>
      <c r="O20" s="30">
        <v>134</v>
      </c>
      <c r="P20" s="30">
        <v>221</v>
      </c>
      <c r="Q20" s="73">
        <v>117</v>
      </c>
      <c r="R20" s="72">
        <v>191</v>
      </c>
      <c r="S20" s="72">
        <v>130</v>
      </c>
      <c r="T20" s="30">
        <v>181</v>
      </c>
      <c r="U20" s="99">
        <v>192</v>
      </c>
      <c r="V20" s="72">
        <v>132</v>
      </c>
      <c r="W20" s="30">
        <f>SUM(D20:V20)</f>
        <v>3427</v>
      </c>
      <c r="X20" s="33">
        <f t="shared" si="6"/>
        <v>0.34462992759452937</v>
      </c>
    </row>
    <row r="21" spans="2:24" s="1" customFormat="1" ht="13.95" customHeight="1" x14ac:dyDescent="0.25">
      <c r="B21" s="161"/>
      <c r="C21" s="29" t="s">
        <v>54</v>
      </c>
      <c r="D21" s="30">
        <v>231</v>
      </c>
      <c r="E21" s="30">
        <v>214</v>
      </c>
      <c r="F21" s="30">
        <v>218</v>
      </c>
      <c r="G21" s="30">
        <v>190</v>
      </c>
      <c r="H21" s="30">
        <v>169</v>
      </c>
      <c r="I21" s="30">
        <v>164</v>
      </c>
      <c r="J21" s="30">
        <v>70</v>
      </c>
      <c r="K21" s="30">
        <v>48</v>
      </c>
      <c r="L21" s="30">
        <v>44</v>
      </c>
      <c r="M21" s="30">
        <v>44</v>
      </c>
      <c r="N21" s="30">
        <v>69</v>
      </c>
      <c r="O21" s="30">
        <v>74</v>
      </c>
      <c r="P21" s="30">
        <v>88</v>
      </c>
      <c r="Q21" s="73">
        <v>60</v>
      </c>
      <c r="R21" s="72">
        <v>117</v>
      </c>
      <c r="S21" s="72">
        <v>190</v>
      </c>
      <c r="T21" s="30">
        <v>138</v>
      </c>
      <c r="U21" s="99">
        <v>158</v>
      </c>
      <c r="V21" s="72">
        <v>105</v>
      </c>
      <c r="W21" s="30">
        <f>SUM(D21:V21)</f>
        <v>2391</v>
      </c>
      <c r="X21" s="33">
        <f t="shared" si="6"/>
        <v>0.24044650040225263</v>
      </c>
    </row>
    <row r="22" spans="2:24" s="1" customFormat="1" ht="13.95" customHeight="1" x14ac:dyDescent="0.25">
      <c r="B22" s="161"/>
      <c r="C22" s="29" t="s">
        <v>55</v>
      </c>
      <c r="D22" s="30">
        <f t="shared" ref="D22:L22" si="7">D23-SUM(D18:D21)</f>
        <v>2</v>
      </c>
      <c r="E22" s="30">
        <f t="shared" si="7"/>
        <v>48</v>
      </c>
      <c r="F22" s="30">
        <f t="shared" si="7"/>
        <v>26</v>
      </c>
      <c r="G22" s="30">
        <f t="shared" si="7"/>
        <v>15</v>
      </c>
      <c r="H22" s="30">
        <f t="shared" si="7"/>
        <v>21</v>
      </c>
      <c r="I22" s="30">
        <f t="shared" si="7"/>
        <v>43</v>
      </c>
      <c r="J22" s="30">
        <f t="shared" si="7"/>
        <v>2</v>
      </c>
      <c r="K22" s="30">
        <f t="shared" si="7"/>
        <v>3</v>
      </c>
      <c r="L22" s="30">
        <f t="shared" si="7"/>
        <v>19</v>
      </c>
      <c r="M22" s="30">
        <v>8</v>
      </c>
      <c r="N22" s="30">
        <v>4</v>
      </c>
      <c r="O22" s="30">
        <v>7</v>
      </c>
      <c r="P22" s="30">
        <v>1</v>
      </c>
      <c r="Q22" s="30">
        <v>2</v>
      </c>
      <c r="R22" s="30">
        <v>24</v>
      </c>
      <c r="S22" s="30">
        <v>2</v>
      </c>
      <c r="T22" s="30">
        <v>8</v>
      </c>
      <c r="U22" s="99">
        <v>39</v>
      </c>
      <c r="V22" s="30">
        <v>24</v>
      </c>
      <c r="W22" s="30">
        <f>SUM(D22:V22)</f>
        <v>298</v>
      </c>
      <c r="X22" s="33">
        <f t="shared" si="6"/>
        <v>2.9967819790828642E-2</v>
      </c>
    </row>
    <row r="23" spans="2:24" s="1" customFormat="1" ht="13.95" customHeight="1" x14ac:dyDescent="0.25">
      <c r="B23" s="162"/>
      <c r="C23" s="34" t="s">
        <v>13</v>
      </c>
      <c r="D23" s="35">
        <v>731</v>
      </c>
      <c r="E23" s="35">
        <v>768</v>
      </c>
      <c r="F23" s="35">
        <v>659</v>
      </c>
      <c r="G23" s="35">
        <v>810</v>
      </c>
      <c r="H23" s="35">
        <v>794</v>
      </c>
      <c r="I23" s="35">
        <v>962</v>
      </c>
      <c r="J23" s="35">
        <v>351</v>
      </c>
      <c r="K23" s="35">
        <v>266</v>
      </c>
      <c r="L23" s="35">
        <v>324</v>
      </c>
      <c r="M23" s="35">
        <f>SUM(M18:M22)</f>
        <v>242</v>
      </c>
      <c r="N23" s="35">
        <f t="shared" ref="N23:W23" si="8">SUM(N18:N22)</f>
        <v>361</v>
      </c>
      <c r="O23" s="35">
        <f t="shared" si="8"/>
        <v>420</v>
      </c>
      <c r="P23" s="35">
        <f t="shared" si="8"/>
        <v>586</v>
      </c>
      <c r="Q23" s="35">
        <f t="shared" si="8"/>
        <v>353</v>
      </c>
      <c r="R23" s="35">
        <f t="shared" si="8"/>
        <v>463</v>
      </c>
      <c r="S23" s="35">
        <f t="shared" si="8"/>
        <v>471</v>
      </c>
      <c r="T23" s="35">
        <f t="shared" si="8"/>
        <v>420</v>
      </c>
      <c r="U23" s="35">
        <f t="shared" si="8"/>
        <v>587</v>
      </c>
      <c r="V23" s="35">
        <f t="shared" si="8"/>
        <v>376</v>
      </c>
      <c r="W23" s="35">
        <f t="shared" si="8"/>
        <v>9944</v>
      </c>
      <c r="X23" s="44">
        <f t="shared" si="6"/>
        <v>1</v>
      </c>
    </row>
    <row r="24" spans="2:24" s="1" customFormat="1" ht="13.95" customHeight="1" x14ac:dyDescent="0.25">
      <c r="B24" s="160" t="s">
        <v>40</v>
      </c>
      <c r="C24" s="29" t="s">
        <v>51</v>
      </c>
      <c r="D24" s="30">
        <v>45</v>
      </c>
      <c r="E24" s="30">
        <v>25</v>
      </c>
      <c r="F24" s="30">
        <v>94</v>
      </c>
      <c r="G24" s="30">
        <v>120</v>
      </c>
      <c r="H24" s="30">
        <v>80</v>
      </c>
      <c r="I24" s="30">
        <v>50</v>
      </c>
      <c r="J24" s="30">
        <v>114</v>
      </c>
      <c r="K24" s="30">
        <v>90</v>
      </c>
      <c r="L24" s="30">
        <v>99</v>
      </c>
      <c r="M24" s="30">
        <v>82</v>
      </c>
      <c r="N24" s="30">
        <v>64</v>
      </c>
      <c r="O24" s="30">
        <v>55</v>
      </c>
      <c r="P24" s="30">
        <v>77</v>
      </c>
      <c r="Q24" s="31">
        <v>111</v>
      </c>
      <c r="R24" s="30">
        <v>195</v>
      </c>
      <c r="S24" s="30">
        <v>99</v>
      </c>
      <c r="T24" s="30">
        <v>123</v>
      </c>
      <c r="U24" s="99">
        <v>113</v>
      </c>
      <c r="V24" s="30">
        <v>125</v>
      </c>
      <c r="W24" s="30">
        <f>SUM(D24:V24)</f>
        <v>1761</v>
      </c>
      <c r="X24" s="33">
        <f t="shared" ref="X24:X29" si="9">W24/W$29</f>
        <v>0.1191313759978352</v>
      </c>
    </row>
    <row r="25" spans="2:24" s="1" customFormat="1" ht="13.95" customHeight="1" x14ac:dyDescent="0.25">
      <c r="B25" s="161"/>
      <c r="C25" s="29" t="s">
        <v>52</v>
      </c>
      <c r="D25" s="30">
        <v>118</v>
      </c>
      <c r="E25" s="30">
        <v>91</v>
      </c>
      <c r="F25" s="30">
        <v>192</v>
      </c>
      <c r="G25" s="30">
        <v>286</v>
      </c>
      <c r="H25" s="30">
        <v>254</v>
      </c>
      <c r="I25" s="30">
        <v>320</v>
      </c>
      <c r="J25" s="30">
        <v>428</v>
      </c>
      <c r="K25" s="30">
        <v>383</v>
      </c>
      <c r="L25" s="30">
        <v>320</v>
      </c>
      <c r="M25" s="30">
        <v>321</v>
      </c>
      <c r="N25" s="30">
        <v>86</v>
      </c>
      <c r="O25" s="30">
        <v>214</v>
      </c>
      <c r="P25" s="30">
        <v>217</v>
      </c>
      <c r="Q25" s="31">
        <v>150</v>
      </c>
      <c r="R25" s="30">
        <v>277</v>
      </c>
      <c r="S25" s="30">
        <v>177</v>
      </c>
      <c r="T25" s="30">
        <v>240</v>
      </c>
      <c r="U25" s="99">
        <v>230</v>
      </c>
      <c r="V25" s="30">
        <v>263</v>
      </c>
      <c r="W25" s="30">
        <f>SUM(D25:V25)</f>
        <v>4567</v>
      </c>
      <c r="X25" s="33">
        <f t="shared" si="9"/>
        <v>0.30895683939926938</v>
      </c>
    </row>
    <row r="26" spans="2:24" s="1" customFormat="1" ht="13.95" customHeight="1" x14ac:dyDescent="0.25">
      <c r="B26" s="161"/>
      <c r="C26" s="29" t="s">
        <v>53</v>
      </c>
      <c r="D26" s="30">
        <v>177</v>
      </c>
      <c r="E26" s="30">
        <v>190</v>
      </c>
      <c r="F26" s="30">
        <v>222</v>
      </c>
      <c r="G26" s="30">
        <v>160</v>
      </c>
      <c r="H26" s="30">
        <v>165</v>
      </c>
      <c r="I26" s="30">
        <v>188</v>
      </c>
      <c r="J26" s="30">
        <v>246</v>
      </c>
      <c r="K26" s="30">
        <v>194</v>
      </c>
      <c r="L26" s="30">
        <v>269</v>
      </c>
      <c r="M26" s="30">
        <v>247</v>
      </c>
      <c r="N26" s="30">
        <v>148</v>
      </c>
      <c r="O26" s="30">
        <v>207</v>
      </c>
      <c r="P26" s="30">
        <v>168</v>
      </c>
      <c r="Q26" s="31">
        <v>170</v>
      </c>
      <c r="R26" s="30">
        <v>170</v>
      </c>
      <c r="S26" s="30">
        <v>287</v>
      </c>
      <c r="T26" s="30">
        <v>339</v>
      </c>
      <c r="U26" s="99">
        <v>346</v>
      </c>
      <c r="V26" s="30">
        <v>346</v>
      </c>
      <c r="W26" s="30">
        <f>SUM(D26:V26)</f>
        <v>4239</v>
      </c>
      <c r="X26" s="33">
        <f t="shared" si="9"/>
        <v>0.28676769043431199</v>
      </c>
    </row>
    <row r="27" spans="2:24" s="1" customFormat="1" ht="13.95" customHeight="1" x14ac:dyDescent="0.25">
      <c r="B27" s="161"/>
      <c r="C27" s="29" t="s">
        <v>54</v>
      </c>
      <c r="D27" s="30">
        <v>253</v>
      </c>
      <c r="E27" s="30">
        <v>285</v>
      </c>
      <c r="F27" s="30">
        <v>229</v>
      </c>
      <c r="G27" s="30">
        <v>181</v>
      </c>
      <c r="H27" s="30">
        <v>168</v>
      </c>
      <c r="I27" s="30">
        <v>193</v>
      </c>
      <c r="J27" s="30">
        <v>146</v>
      </c>
      <c r="K27" s="30">
        <v>153</v>
      </c>
      <c r="L27" s="30">
        <v>209</v>
      </c>
      <c r="M27" s="30">
        <v>247</v>
      </c>
      <c r="N27" s="30">
        <v>146</v>
      </c>
      <c r="O27" s="30">
        <v>228</v>
      </c>
      <c r="P27" s="30">
        <v>114</v>
      </c>
      <c r="Q27" s="31">
        <v>122</v>
      </c>
      <c r="R27" s="30">
        <v>147</v>
      </c>
      <c r="S27" s="30">
        <v>213</v>
      </c>
      <c r="T27" s="30">
        <v>362</v>
      </c>
      <c r="U27" s="99">
        <v>332</v>
      </c>
      <c r="V27" s="30">
        <v>327</v>
      </c>
      <c r="W27" s="30">
        <f>SUM(D27:V27)</f>
        <v>4055</v>
      </c>
      <c r="X27" s="33">
        <f t="shared" si="9"/>
        <v>0.27432011906372616</v>
      </c>
    </row>
    <row r="28" spans="2:24" s="1" customFormat="1" ht="13.95" customHeight="1" x14ac:dyDescent="0.25">
      <c r="B28" s="161"/>
      <c r="C28" s="29" t="s">
        <v>55</v>
      </c>
      <c r="D28" s="30">
        <f t="shared" ref="D28:L28" si="10">D29-SUM(D24:D27)</f>
        <v>0</v>
      </c>
      <c r="E28" s="30">
        <f t="shared" si="10"/>
        <v>3</v>
      </c>
      <c r="F28" s="30">
        <f t="shared" si="10"/>
        <v>0</v>
      </c>
      <c r="G28" s="30">
        <f t="shared" si="10"/>
        <v>48</v>
      </c>
      <c r="H28" s="30">
        <f t="shared" si="10"/>
        <v>24</v>
      </c>
      <c r="I28" s="30">
        <f t="shared" si="10"/>
        <v>20</v>
      </c>
      <c r="J28" s="30">
        <f t="shared" si="10"/>
        <v>7</v>
      </c>
      <c r="K28" s="30">
        <f t="shared" si="10"/>
        <v>2</v>
      </c>
      <c r="L28" s="30">
        <f t="shared" si="10"/>
        <v>2</v>
      </c>
      <c r="M28" s="30">
        <v>2</v>
      </c>
      <c r="N28" s="30">
        <v>17</v>
      </c>
      <c r="O28" s="30">
        <v>2</v>
      </c>
      <c r="P28" s="30">
        <v>2</v>
      </c>
      <c r="Q28" s="30">
        <v>2</v>
      </c>
      <c r="R28" s="30">
        <v>9</v>
      </c>
      <c r="S28" s="30">
        <v>6</v>
      </c>
      <c r="T28" s="30">
        <v>4</v>
      </c>
      <c r="U28" s="99">
        <v>6</v>
      </c>
      <c r="V28" s="30">
        <v>4</v>
      </c>
      <c r="W28" s="30">
        <f>SUM(D28:V28)</f>
        <v>160</v>
      </c>
      <c r="X28" s="33">
        <f t="shared" si="9"/>
        <v>1.082397510485726E-2</v>
      </c>
    </row>
    <row r="29" spans="2:24" s="1" customFormat="1" ht="13.95" customHeight="1" x14ac:dyDescent="0.25">
      <c r="B29" s="162"/>
      <c r="C29" s="34" t="s">
        <v>13</v>
      </c>
      <c r="D29" s="35">
        <v>593</v>
      </c>
      <c r="E29" s="35">
        <v>594</v>
      </c>
      <c r="F29" s="35">
        <v>737</v>
      </c>
      <c r="G29" s="35">
        <v>795</v>
      </c>
      <c r="H29" s="35">
        <v>691</v>
      </c>
      <c r="I29" s="35">
        <v>771</v>
      </c>
      <c r="J29" s="35">
        <v>941</v>
      </c>
      <c r="K29" s="35">
        <v>822</v>
      </c>
      <c r="L29" s="35">
        <v>899</v>
      </c>
      <c r="M29" s="35">
        <f>SUM(M24:M28)</f>
        <v>899</v>
      </c>
      <c r="N29" s="35">
        <f t="shared" ref="N29:W29" si="11">SUM(N24:N28)</f>
        <v>461</v>
      </c>
      <c r="O29" s="35">
        <f t="shared" si="11"/>
        <v>706</v>
      </c>
      <c r="P29" s="35">
        <f t="shared" si="11"/>
        <v>578</v>
      </c>
      <c r="Q29" s="35">
        <f t="shared" si="11"/>
        <v>555</v>
      </c>
      <c r="R29" s="35">
        <f t="shared" si="11"/>
        <v>798</v>
      </c>
      <c r="S29" s="35">
        <f t="shared" si="11"/>
        <v>782</v>
      </c>
      <c r="T29" s="35">
        <f t="shared" si="11"/>
        <v>1068</v>
      </c>
      <c r="U29" s="35">
        <f t="shared" si="11"/>
        <v>1027</v>
      </c>
      <c r="V29" s="35">
        <f t="shared" si="11"/>
        <v>1065</v>
      </c>
      <c r="W29" s="35">
        <f t="shared" si="11"/>
        <v>14782</v>
      </c>
      <c r="X29" s="44">
        <f t="shared" si="9"/>
        <v>1</v>
      </c>
    </row>
    <row r="30" spans="2:24" s="1" customFormat="1" ht="13.95" customHeight="1" x14ac:dyDescent="0.25">
      <c r="B30" s="160" t="s">
        <v>41</v>
      </c>
      <c r="C30" s="29" t="s">
        <v>51</v>
      </c>
      <c r="D30" s="30">
        <v>38</v>
      </c>
      <c r="E30" s="30">
        <v>145</v>
      </c>
      <c r="F30" s="30">
        <v>52</v>
      </c>
      <c r="G30" s="30">
        <v>82</v>
      </c>
      <c r="H30" s="30">
        <v>86</v>
      </c>
      <c r="I30" s="30">
        <v>184</v>
      </c>
      <c r="J30" s="30">
        <v>94</v>
      </c>
      <c r="K30" s="30">
        <v>97</v>
      </c>
      <c r="L30" s="30">
        <v>41</v>
      </c>
      <c r="M30" s="30">
        <v>56</v>
      </c>
      <c r="N30" s="30">
        <v>21</v>
      </c>
      <c r="O30" s="30">
        <v>60</v>
      </c>
      <c r="P30" s="30">
        <v>111</v>
      </c>
      <c r="Q30" s="31">
        <v>28</v>
      </c>
      <c r="R30" s="30">
        <v>53</v>
      </c>
      <c r="S30" s="30">
        <v>87</v>
      </c>
      <c r="T30" s="30">
        <v>121</v>
      </c>
      <c r="U30" s="99">
        <v>103</v>
      </c>
      <c r="V30" s="30">
        <v>164</v>
      </c>
      <c r="W30" s="30">
        <f>SUM(D30:V30)</f>
        <v>1623</v>
      </c>
      <c r="X30" s="33">
        <f t="shared" ref="X30:X35" si="12">W30/W$35</f>
        <v>9.7759306107697869E-2</v>
      </c>
    </row>
    <row r="31" spans="2:24" s="1" customFormat="1" ht="13.95" customHeight="1" x14ac:dyDescent="0.25">
      <c r="B31" s="161"/>
      <c r="C31" s="29" t="s">
        <v>52</v>
      </c>
      <c r="D31" s="30">
        <v>169</v>
      </c>
      <c r="E31" s="30">
        <v>220</v>
      </c>
      <c r="F31" s="30">
        <v>152</v>
      </c>
      <c r="G31" s="30">
        <v>284</v>
      </c>
      <c r="H31" s="30">
        <v>270</v>
      </c>
      <c r="I31" s="30">
        <v>453</v>
      </c>
      <c r="J31" s="30">
        <v>239</v>
      </c>
      <c r="K31" s="30">
        <v>252</v>
      </c>
      <c r="L31" s="30">
        <v>222</v>
      </c>
      <c r="M31" s="30">
        <v>285</v>
      </c>
      <c r="N31" s="30">
        <v>189</v>
      </c>
      <c r="O31" s="30">
        <v>238</v>
      </c>
      <c r="P31" s="30">
        <v>283</v>
      </c>
      <c r="Q31" s="31">
        <v>177</v>
      </c>
      <c r="R31" s="30">
        <v>158</v>
      </c>
      <c r="S31" s="30">
        <v>230</v>
      </c>
      <c r="T31" s="30">
        <v>377</v>
      </c>
      <c r="U31" s="99">
        <v>320</v>
      </c>
      <c r="V31" s="30">
        <v>466</v>
      </c>
      <c r="W31" s="30">
        <f>SUM(D31:V31)</f>
        <v>4984</v>
      </c>
      <c r="X31" s="33">
        <f t="shared" si="12"/>
        <v>0.30020479460305988</v>
      </c>
    </row>
    <row r="32" spans="2:24" s="1" customFormat="1" ht="13.95" customHeight="1" x14ac:dyDescent="0.25">
      <c r="B32" s="161"/>
      <c r="C32" s="29" t="s">
        <v>53</v>
      </c>
      <c r="D32" s="30">
        <v>231</v>
      </c>
      <c r="E32" s="30">
        <v>390</v>
      </c>
      <c r="F32" s="30">
        <v>231</v>
      </c>
      <c r="G32" s="30">
        <v>323</v>
      </c>
      <c r="H32" s="30">
        <v>314</v>
      </c>
      <c r="I32" s="30">
        <v>259</v>
      </c>
      <c r="J32" s="30">
        <v>217</v>
      </c>
      <c r="K32" s="30">
        <v>196</v>
      </c>
      <c r="L32" s="30">
        <v>223</v>
      </c>
      <c r="M32" s="30">
        <v>173</v>
      </c>
      <c r="N32" s="30">
        <v>220</v>
      </c>
      <c r="O32" s="30">
        <v>195</v>
      </c>
      <c r="P32" s="30">
        <v>307</v>
      </c>
      <c r="Q32" s="31">
        <v>239</v>
      </c>
      <c r="R32" s="30">
        <v>209</v>
      </c>
      <c r="S32" s="30">
        <v>262</v>
      </c>
      <c r="T32" s="30">
        <v>340</v>
      </c>
      <c r="U32" s="99">
        <v>346</v>
      </c>
      <c r="V32" s="30">
        <v>408</v>
      </c>
      <c r="W32" s="30">
        <f>SUM(D32:V32)</f>
        <v>5083</v>
      </c>
      <c r="X32" s="33">
        <f t="shared" si="12"/>
        <v>0.30616793157450911</v>
      </c>
    </row>
    <row r="33" spans="2:24" s="1" customFormat="1" ht="13.95" customHeight="1" x14ac:dyDescent="0.25">
      <c r="B33" s="161"/>
      <c r="C33" s="29" t="s">
        <v>54</v>
      </c>
      <c r="D33" s="30">
        <v>217</v>
      </c>
      <c r="E33" s="30">
        <v>272</v>
      </c>
      <c r="F33" s="30">
        <v>188</v>
      </c>
      <c r="G33" s="30">
        <v>220</v>
      </c>
      <c r="H33" s="30">
        <v>366</v>
      </c>
      <c r="I33" s="30">
        <v>418</v>
      </c>
      <c r="J33" s="30">
        <v>142</v>
      </c>
      <c r="K33" s="30">
        <v>142</v>
      </c>
      <c r="L33" s="30">
        <v>221</v>
      </c>
      <c r="M33" s="30">
        <v>234</v>
      </c>
      <c r="N33" s="30">
        <v>190</v>
      </c>
      <c r="O33" s="30">
        <v>204</v>
      </c>
      <c r="P33" s="30">
        <v>199</v>
      </c>
      <c r="Q33" s="31">
        <v>267</v>
      </c>
      <c r="R33" s="30">
        <v>181</v>
      </c>
      <c r="S33" s="30">
        <v>213</v>
      </c>
      <c r="T33" s="30">
        <v>339</v>
      </c>
      <c r="U33" s="99">
        <v>314</v>
      </c>
      <c r="V33" s="30">
        <v>350</v>
      </c>
      <c r="W33" s="30">
        <f>SUM(D33:V33)</f>
        <v>4677</v>
      </c>
      <c r="X33" s="33">
        <f t="shared" si="12"/>
        <v>0.28171304662088903</v>
      </c>
    </row>
    <row r="34" spans="2:24" s="1" customFormat="1" ht="13.95" customHeight="1" x14ac:dyDescent="0.25">
      <c r="B34" s="161"/>
      <c r="C34" s="29" t="s">
        <v>55</v>
      </c>
      <c r="D34" s="30">
        <f t="shared" ref="D34:L34" si="13">D35-SUM(D30:D33)</f>
        <v>20</v>
      </c>
      <c r="E34" s="30">
        <f t="shared" si="13"/>
        <v>14</v>
      </c>
      <c r="F34" s="30">
        <f t="shared" si="13"/>
        <v>14</v>
      </c>
      <c r="G34" s="30">
        <f t="shared" si="13"/>
        <v>28</v>
      </c>
      <c r="H34" s="30">
        <f t="shared" si="13"/>
        <v>4</v>
      </c>
      <c r="I34" s="30">
        <f t="shared" si="13"/>
        <v>21</v>
      </c>
      <c r="J34" s="30">
        <f t="shared" si="13"/>
        <v>2</v>
      </c>
      <c r="K34" s="30">
        <f t="shared" si="13"/>
        <v>0</v>
      </c>
      <c r="L34" s="30">
        <f t="shared" si="13"/>
        <v>0</v>
      </c>
      <c r="M34" s="30">
        <v>11</v>
      </c>
      <c r="N34" s="30">
        <v>29</v>
      </c>
      <c r="O34" s="30">
        <v>31</v>
      </c>
      <c r="P34" s="30">
        <v>9</v>
      </c>
      <c r="Q34" s="30">
        <v>5</v>
      </c>
      <c r="R34" s="30">
        <v>6</v>
      </c>
      <c r="S34" s="30">
        <v>6</v>
      </c>
      <c r="T34" s="30">
        <v>19</v>
      </c>
      <c r="U34" s="99">
        <v>13</v>
      </c>
      <c r="V34" s="30">
        <v>3</v>
      </c>
      <c r="W34" s="30">
        <f>SUM(D34:V34)</f>
        <v>235</v>
      </c>
      <c r="X34" s="33">
        <f t="shared" si="12"/>
        <v>1.4154921093844116E-2</v>
      </c>
    </row>
    <row r="35" spans="2:24" s="1" customFormat="1" ht="13.95" customHeight="1" x14ac:dyDescent="0.25">
      <c r="B35" s="162"/>
      <c r="C35" s="34" t="s">
        <v>13</v>
      </c>
      <c r="D35" s="35">
        <v>675</v>
      </c>
      <c r="E35" s="35">
        <v>1041</v>
      </c>
      <c r="F35" s="35">
        <v>637</v>
      </c>
      <c r="G35" s="35">
        <v>937</v>
      </c>
      <c r="H35" s="35">
        <v>1040</v>
      </c>
      <c r="I35" s="35">
        <v>1335</v>
      </c>
      <c r="J35" s="35">
        <v>694</v>
      </c>
      <c r="K35" s="35">
        <v>687</v>
      </c>
      <c r="L35" s="35">
        <v>707</v>
      </c>
      <c r="M35" s="35">
        <f>SUM(M30:M34)</f>
        <v>759</v>
      </c>
      <c r="N35" s="35">
        <f t="shared" ref="N35:S35" si="14">SUM(N30:N34)</f>
        <v>649</v>
      </c>
      <c r="O35" s="35">
        <f t="shared" si="14"/>
        <v>728</v>
      </c>
      <c r="P35" s="35">
        <f t="shared" si="14"/>
        <v>909</v>
      </c>
      <c r="Q35" s="35">
        <f t="shared" si="14"/>
        <v>716</v>
      </c>
      <c r="R35" s="35">
        <f t="shared" si="14"/>
        <v>607</v>
      </c>
      <c r="S35" s="35">
        <f t="shared" si="14"/>
        <v>798</v>
      </c>
      <c r="T35" s="35">
        <f>SUM(T30:T34)</f>
        <v>1196</v>
      </c>
      <c r="U35" s="35">
        <f>SUM(U30:U34)</f>
        <v>1096</v>
      </c>
      <c r="V35" s="35">
        <f>SUM(V30:V34)</f>
        <v>1391</v>
      </c>
      <c r="W35" s="35">
        <f>SUM(W30:W34)</f>
        <v>16602</v>
      </c>
      <c r="X35" s="44">
        <f t="shared" si="12"/>
        <v>1</v>
      </c>
    </row>
    <row r="36" spans="2:24" s="1" customFormat="1" x14ac:dyDescent="0.25">
      <c r="B36" s="36"/>
      <c r="C36" s="37"/>
      <c r="D36" s="38"/>
      <c r="E36" s="38"/>
      <c r="F36" s="38"/>
      <c r="G36" s="38"/>
      <c r="H36" s="38"/>
      <c r="I36" s="38"/>
      <c r="J36" s="38"/>
      <c r="K36" s="38"/>
      <c r="L36" s="38"/>
      <c r="M36" s="38"/>
      <c r="N36" s="38"/>
      <c r="O36" s="38"/>
      <c r="P36" s="38"/>
      <c r="Q36" s="38"/>
      <c r="R36" s="39"/>
      <c r="S36" s="39"/>
      <c r="T36" s="39"/>
      <c r="U36" s="101"/>
      <c r="V36" s="39"/>
      <c r="W36" s="39"/>
      <c r="X36" s="40"/>
    </row>
    <row r="37" spans="2:24" s="1" customFormat="1" x14ac:dyDescent="0.25">
      <c r="B37" s="160" t="s">
        <v>44</v>
      </c>
      <c r="C37" s="29" t="s">
        <v>51</v>
      </c>
      <c r="D37" s="30">
        <f>D6+D12+D18+D24+D30</f>
        <v>230</v>
      </c>
      <c r="E37" s="30">
        <f t="shared" ref="E37:R38" si="15">E6+E12+E18+E24+E30</f>
        <v>414</v>
      </c>
      <c r="F37" s="30">
        <f t="shared" si="15"/>
        <v>476</v>
      </c>
      <c r="G37" s="30">
        <f t="shared" si="15"/>
        <v>656</v>
      </c>
      <c r="H37" s="30">
        <f t="shared" si="15"/>
        <v>533</v>
      </c>
      <c r="I37" s="30">
        <f t="shared" si="15"/>
        <v>636</v>
      </c>
      <c r="J37" s="30">
        <f t="shared" si="15"/>
        <v>482</v>
      </c>
      <c r="K37" s="30">
        <f t="shared" si="15"/>
        <v>396</v>
      </c>
      <c r="L37" s="30">
        <f t="shared" si="15"/>
        <v>339</v>
      </c>
      <c r="M37" s="30">
        <f>M6+M12+M18+M24+M30</f>
        <v>297</v>
      </c>
      <c r="N37" s="30">
        <f t="shared" si="15"/>
        <v>298</v>
      </c>
      <c r="O37" s="30">
        <f t="shared" si="15"/>
        <v>543</v>
      </c>
      <c r="P37" s="30">
        <f t="shared" si="15"/>
        <v>438</v>
      </c>
      <c r="Q37" s="30">
        <f t="shared" si="15"/>
        <v>435</v>
      </c>
      <c r="R37" s="30">
        <f t="shared" si="15"/>
        <v>574</v>
      </c>
      <c r="S37" s="30">
        <f t="shared" ref="S37:V41" si="16">S6+S12+S18+S24+S30</f>
        <v>537</v>
      </c>
      <c r="T37" s="30">
        <f t="shared" si="16"/>
        <v>676</v>
      </c>
      <c r="U37" s="30">
        <f t="shared" si="16"/>
        <v>517</v>
      </c>
      <c r="V37" s="30">
        <f t="shared" si="16"/>
        <v>511</v>
      </c>
      <c r="W37" s="30">
        <f>SUM(D37:V37)</f>
        <v>8988</v>
      </c>
      <c r="X37" s="33">
        <f t="shared" ref="X37:X42" si="17">W37/W$42</f>
        <v>0.14161020954781786</v>
      </c>
    </row>
    <row r="38" spans="2:24" s="1" customFormat="1" x14ac:dyDescent="0.25">
      <c r="B38" s="161"/>
      <c r="C38" s="29" t="s">
        <v>52</v>
      </c>
      <c r="D38" s="30">
        <f>D7+D13+D19+D25+D31</f>
        <v>784</v>
      </c>
      <c r="E38" s="30">
        <f t="shared" si="15"/>
        <v>761</v>
      </c>
      <c r="F38" s="30">
        <f t="shared" si="15"/>
        <v>762</v>
      </c>
      <c r="G38" s="30">
        <f t="shared" si="15"/>
        <v>1290</v>
      </c>
      <c r="H38" s="30">
        <f t="shared" si="15"/>
        <v>1355</v>
      </c>
      <c r="I38" s="30">
        <f t="shared" si="15"/>
        <v>1615</v>
      </c>
      <c r="J38" s="30">
        <f t="shared" si="15"/>
        <v>1285</v>
      </c>
      <c r="K38" s="30">
        <f t="shared" si="15"/>
        <v>999</v>
      </c>
      <c r="L38" s="30">
        <f t="shared" si="15"/>
        <v>1003</v>
      </c>
      <c r="M38" s="30">
        <f t="shared" si="15"/>
        <v>1030</v>
      </c>
      <c r="N38" s="30">
        <f t="shared" si="15"/>
        <v>719</v>
      </c>
      <c r="O38" s="30">
        <f t="shared" si="15"/>
        <v>1246</v>
      </c>
      <c r="P38" s="30">
        <f t="shared" si="15"/>
        <v>1130</v>
      </c>
      <c r="Q38" s="30">
        <f t="shared" si="15"/>
        <v>883</v>
      </c>
      <c r="R38" s="30">
        <f t="shared" si="15"/>
        <v>1238</v>
      </c>
      <c r="S38" s="30">
        <f t="shared" si="16"/>
        <v>1162</v>
      </c>
      <c r="T38" s="30">
        <f t="shared" si="16"/>
        <v>1160</v>
      </c>
      <c r="U38" s="30">
        <f t="shared" si="16"/>
        <v>995</v>
      </c>
      <c r="V38" s="30">
        <f t="shared" si="16"/>
        <v>1024</v>
      </c>
      <c r="W38" s="30">
        <f>SUM(D38:V38)</f>
        <v>20441</v>
      </c>
      <c r="X38" s="33">
        <f t="shared" si="17"/>
        <v>0.32205766503860089</v>
      </c>
    </row>
    <row r="39" spans="2:24" s="1" customFormat="1" x14ac:dyDescent="0.25">
      <c r="B39" s="161"/>
      <c r="C39" s="29" t="s">
        <v>53</v>
      </c>
      <c r="D39" s="30">
        <f t="shared" ref="D39:R41" si="18">D8+D14+D20+D26+D32</f>
        <v>918</v>
      </c>
      <c r="E39" s="30">
        <f t="shared" si="18"/>
        <v>1141</v>
      </c>
      <c r="F39" s="30">
        <f t="shared" si="18"/>
        <v>1015</v>
      </c>
      <c r="G39" s="30">
        <f t="shared" si="18"/>
        <v>1194</v>
      </c>
      <c r="H39" s="30">
        <f t="shared" si="18"/>
        <v>1066</v>
      </c>
      <c r="I39" s="30">
        <f t="shared" si="18"/>
        <v>1125</v>
      </c>
      <c r="J39" s="30">
        <f t="shared" si="18"/>
        <v>800</v>
      </c>
      <c r="K39" s="30">
        <f t="shared" si="18"/>
        <v>572</v>
      </c>
      <c r="L39" s="30">
        <f t="shared" si="18"/>
        <v>797</v>
      </c>
      <c r="M39" s="30">
        <f t="shared" si="18"/>
        <v>694</v>
      </c>
      <c r="N39" s="30">
        <f t="shared" si="18"/>
        <v>738</v>
      </c>
      <c r="O39" s="30">
        <f t="shared" si="18"/>
        <v>851</v>
      </c>
      <c r="P39" s="30">
        <f t="shared" si="18"/>
        <v>948</v>
      </c>
      <c r="Q39" s="30">
        <f t="shared" si="18"/>
        <v>802</v>
      </c>
      <c r="R39" s="30">
        <f t="shared" si="18"/>
        <v>836</v>
      </c>
      <c r="S39" s="30">
        <f t="shared" si="16"/>
        <v>964</v>
      </c>
      <c r="T39" s="30">
        <f t="shared" si="16"/>
        <v>1094</v>
      </c>
      <c r="U39" s="30">
        <f t="shared" si="16"/>
        <v>1111</v>
      </c>
      <c r="V39" s="30">
        <f t="shared" si="16"/>
        <v>1147</v>
      </c>
      <c r="W39" s="30">
        <f>SUM(D39:V39)</f>
        <v>17813</v>
      </c>
      <c r="X39" s="33">
        <f t="shared" si="17"/>
        <v>0.28065227666614151</v>
      </c>
    </row>
    <row r="40" spans="2:24" s="1" customFormat="1" x14ac:dyDescent="0.25">
      <c r="B40" s="161"/>
      <c r="C40" s="29" t="s">
        <v>54</v>
      </c>
      <c r="D40" s="30">
        <f t="shared" si="18"/>
        <v>996</v>
      </c>
      <c r="E40" s="30">
        <f t="shared" si="18"/>
        <v>1190</v>
      </c>
      <c r="F40" s="30">
        <f t="shared" si="18"/>
        <v>848</v>
      </c>
      <c r="G40" s="30">
        <f t="shared" si="18"/>
        <v>926</v>
      </c>
      <c r="H40" s="30">
        <f t="shared" si="18"/>
        <v>918</v>
      </c>
      <c r="I40" s="30">
        <f t="shared" si="18"/>
        <v>973</v>
      </c>
      <c r="J40" s="30">
        <f t="shared" si="18"/>
        <v>555</v>
      </c>
      <c r="K40" s="30">
        <f t="shared" si="18"/>
        <v>456</v>
      </c>
      <c r="L40" s="30">
        <f t="shared" si="18"/>
        <v>595</v>
      </c>
      <c r="M40" s="30">
        <f t="shared" si="18"/>
        <v>643</v>
      </c>
      <c r="N40" s="30">
        <f t="shared" si="18"/>
        <v>554</v>
      </c>
      <c r="O40" s="30">
        <f t="shared" si="18"/>
        <v>758</v>
      </c>
      <c r="P40" s="30">
        <f t="shared" si="18"/>
        <v>602</v>
      </c>
      <c r="Q40" s="30">
        <f t="shared" si="18"/>
        <v>666</v>
      </c>
      <c r="R40" s="30">
        <f t="shared" si="18"/>
        <v>687</v>
      </c>
      <c r="S40" s="30">
        <f t="shared" si="16"/>
        <v>869</v>
      </c>
      <c r="T40" s="30">
        <f t="shared" si="16"/>
        <v>1029</v>
      </c>
      <c r="U40" s="30">
        <f t="shared" si="16"/>
        <v>1023</v>
      </c>
      <c r="V40" s="30">
        <f t="shared" si="16"/>
        <v>1021</v>
      </c>
      <c r="W40" s="30">
        <f>SUM(D40:V40)</f>
        <v>15309</v>
      </c>
      <c r="X40" s="33">
        <f t="shared" si="17"/>
        <v>0.24120056719710098</v>
      </c>
    </row>
    <row r="41" spans="2:24" s="1" customFormat="1" x14ac:dyDescent="0.25">
      <c r="B41" s="161"/>
      <c r="C41" s="29" t="s">
        <v>55</v>
      </c>
      <c r="D41" s="41">
        <f>D10+D16+D22+D28+D34</f>
        <v>43</v>
      </c>
      <c r="E41" s="41">
        <f t="shared" si="18"/>
        <v>81</v>
      </c>
      <c r="F41" s="41">
        <f t="shared" si="18"/>
        <v>55</v>
      </c>
      <c r="G41" s="41">
        <f t="shared" si="18"/>
        <v>116</v>
      </c>
      <c r="H41" s="41">
        <f t="shared" si="18"/>
        <v>67</v>
      </c>
      <c r="I41" s="41">
        <f t="shared" si="18"/>
        <v>122</v>
      </c>
      <c r="J41" s="41">
        <f t="shared" si="18"/>
        <v>39</v>
      </c>
      <c r="K41" s="41">
        <f t="shared" si="18"/>
        <v>17</v>
      </c>
      <c r="L41" s="41">
        <f t="shared" si="18"/>
        <v>30</v>
      </c>
      <c r="M41" s="41">
        <f t="shared" si="18"/>
        <v>25</v>
      </c>
      <c r="N41" s="41">
        <f t="shared" si="18"/>
        <v>58</v>
      </c>
      <c r="O41" s="41">
        <f t="shared" si="18"/>
        <v>40</v>
      </c>
      <c r="P41" s="41">
        <f t="shared" si="18"/>
        <v>21</v>
      </c>
      <c r="Q41" s="41">
        <f t="shared" si="18"/>
        <v>17</v>
      </c>
      <c r="R41" s="41">
        <f t="shared" si="18"/>
        <v>40</v>
      </c>
      <c r="S41" s="41">
        <f t="shared" si="16"/>
        <v>16</v>
      </c>
      <c r="T41" s="41">
        <f t="shared" si="16"/>
        <v>31</v>
      </c>
      <c r="U41" s="41">
        <f t="shared" si="16"/>
        <v>70</v>
      </c>
      <c r="V41" s="41">
        <f t="shared" si="16"/>
        <v>31</v>
      </c>
      <c r="W41" s="41">
        <f>SUM(D41:V41)</f>
        <v>919</v>
      </c>
      <c r="X41" s="33">
        <f t="shared" si="17"/>
        <v>1.4479281550338743E-2</v>
      </c>
    </row>
    <row r="42" spans="2:24" s="1" customFormat="1" x14ac:dyDescent="0.25">
      <c r="B42" s="162"/>
      <c r="C42" s="34" t="s">
        <v>13</v>
      </c>
      <c r="D42" s="42">
        <f t="shared" ref="D42:R42" si="19">SUM(D37:D41)</f>
        <v>2971</v>
      </c>
      <c r="E42" s="42">
        <f t="shared" si="19"/>
        <v>3587</v>
      </c>
      <c r="F42" s="42">
        <f t="shared" si="19"/>
        <v>3156</v>
      </c>
      <c r="G42" s="42">
        <f t="shared" si="19"/>
        <v>4182</v>
      </c>
      <c r="H42" s="42">
        <f t="shared" si="19"/>
        <v>3939</v>
      </c>
      <c r="I42" s="42">
        <f t="shared" si="19"/>
        <v>4471</v>
      </c>
      <c r="J42" s="42">
        <f t="shared" si="19"/>
        <v>3161</v>
      </c>
      <c r="K42" s="42">
        <f t="shared" si="19"/>
        <v>2440</v>
      </c>
      <c r="L42" s="42">
        <f t="shared" si="19"/>
        <v>2764</v>
      </c>
      <c r="M42" s="42">
        <f>SUM(M37:M41)</f>
        <v>2689</v>
      </c>
      <c r="N42" s="42">
        <f t="shared" si="19"/>
        <v>2367</v>
      </c>
      <c r="O42" s="42">
        <f t="shared" si="19"/>
        <v>3438</v>
      </c>
      <c r="P42" s="42">
        <f t="shared" si="19"/>
        <v>3139</v>
      </c>
      <c r="Q42" s="42">
        <f t="shared" si="19"/>
        <v>2803</v>
      </c>
      <c r="R42" s="42">
        <f t="shared" si="19"/>
        <v>3375</v>
      </c>
      <c r="S42" s="125">
        <f>SUM(S37:S41)</f>
        <v>3548</v>
      </c>
      <c r="T42" s="126">
        <f>SUM(T37:T41)</f>
        <v>3990</v>
      </c>
      <c r="U42" s="127">
        <f>SUM(U37:U41)</f>
        <v>3716</v>
      </c>
      <c r="V42" s="127">
        <f>SUM(V37:V41)</f>
        <v>3734</v>
      </c>
      <c r="W42" s="128">
        <f>SUM(W37:W41)</f>
        <v>63470</v>
      </c>
      <c r="X42" s="44">
        <f t="shared" si="17"/>
        <v>1</v>
      </c>
    </row>
    <row r="44" spans="2:24" x14ac:dyDescent="0.25">
      <c r="D44" s="111"/>
      <c r="E44" s="111"/>
      <c r="F44" s="111"/>
      <c r="G44" s="111"/>
      <c r="H44" s="111"/>
      <c r="I44" s="111"/>
      <c r="J44" s="111"/>
      <c r="K44" s="111"/>
      <c r="L44" s="111"/>
      <c r="M44" s="111"/>
      <c r="N44" s="111"/>
      <c r="O44" s="111"/>
      <c r="P44" s="111"/>
      <c r="Q44" s="111"/>
      <c r="R44" s="111"/>
      <c r="S44" s="111"/>
      <c r="T44" s="111"/>
      <c r="U44" s="111"/>
      <c r="V44" s="111"/>
      <c r="W44" s="111"/>
    </row>
    <row r="45" spans="2:24" x14ac:dyDescent="0.25">
      <c r="D45" s="111"/>
      <c r="E45" s="111"/>
      <c r="F45" s="90"/>
      <c r="G45" s="90"/>
      <c r="H45" s="90"/>
      <c r="I45" s="90"/>
      <c r="J45" s="90"/>
      <c r="K45" s="90"/>
      <c r="L45" s="90"/>
      <c r="M45" s="2"/>
      <c r="N45" s="2"/>
      <c r="O45" s="2"/>
      <c r="P45" s="2"/>
      <c r="Q45" s="2"/>
      <c r="R45" s="2"/>
      <c r="S45" s="2"/>
      <c r="T45" s="2"/>
      <c r="U45" s="2"/>
      <c r="V45" s="2"/>
    </row>
    <row r="46" spans="2:24" x14ac:dyDescent="0.25">
      <c r="M46" s="2"/>
      <c r="N46" s="2"/>
      <c r="O46" s="2"/>
      <c r="P46" s="2"/>
      <c r="Q46" s="2"/>
      <c r="R46" s="2"/>
      <c r="S46" s="2"/>
      <c r="T46" s="2"/>
      <c r="U46" s="2"/>
      <c r="V46" s="2"/>
    </row>
    <row r="47" spans="2:24" x14ac:dyDescent="0.25">
      <c r="D47" s="90"/>
      <c r="E47" s="90"/>
      <c r="F47" s="90"/>
      <c r="G47" s="90"/>
      <c r="H47" s="90"/>
      <c r="I47" s="90"/>
      <c r="J47" s="90"/>
      <c r="K47" s="90"/>
      <c r="L47" s="90"/>
      <c r="M47" s="2"/>
      <c r="N47" s="2"/>
      <c r="O47" s="2"/>
      <c r="P47" s="2"/>
      <c r="Q47" s="2"/>
      <c r="R47" s="2"/>
      <c r="S47" s="2"/>
      <c r="T47" s="2"/>
      <c r="U47" s="2"/>
      <c r="V47" s="2"/>
    </row>
    <row r="48" spans="2:24" x14ac:dyDescent="0.25">
      <c r="M48" s="2"/>
      <c r="N48" s="2"/>
      <c r="O48" s="2"/>
      <c r="P48" s="2"/>
      <c r="Q48" s="2"/>
      <c r="R48" s="2"/>
      <c r="S48" s="2"/>
      <c r="T48" s="2"/>
      <c r="U48" s="2"/>
      <c r="V48" s="2"/>
    </row>
    <row r="50" spans="13:22" x14ac:dyDescent="0.25">
      <c r="M50" s="90"/>
      <c r="N50" s="90"/>
      <c r="O50" s="90"/>
      <c r="P50" s="90"/>
      <c r="Q50" s="90"/>
      <c r="R50" s="90"/>
      <c r="S50" s="90"/>
      <c r="T50" s="90"/>
      <c r="U50" s="90"/>
      <c r="V50" s="90"/>
    </row>
    <row r="51" spans="13:22" x14ac:dyDescent="0.25">
      <c r="M51" s="90"/>
      <c r="N51" s="90"/>
      <c r="O51" s="90"/>
      <c r="P51" s="90"/>
      <c r="Q51" s="90"/>
      <c r="R51" s="90"/>
      <c r="S51" s="90"/>
      <c r="T51" s="90"/>
      <c r="U51" s="90"/>
      <c r="V51" s="90"/>
    </row>
    <row r="52" spans="13:22" x14ac:dyDescent="0.25">
      <c r="M52" s="90"/>
      <c r="N52" s="90"/>
      <c r="O52" s="90"/>
      <c r="P52" s="90"/>
      <c r="Q52" s="90"/>
      <c r="R52" s="90"/>
      <c r="S52" s="90"/>
      <c r="T52" s="90"/>
      <c r="U52" s="90"/>
      <c r="V52" s="90"/>
    </row>
    <row r="53" spans="13:22" x14ac:dyDescent="0.25">
      <c r="M53" s="90"/>
      <c r="N53" s="90"/>
      <c r="O53" s="90"/>
      <c r="P53" s="90"/>
      <c r="Q53" s="90"/>
      <c r="R53" s="90"/>
      <c r="S53" s="90"/>
      <c r="T53" s="90"/>
      <c r="U53" s="90"/>
      <c r="V53" s="90"/>
    </row>
    <row r="54" spans="13:22" x14ac:dyDescent="0.25">
      <c r="M54" s="90"/>
      <c r="N54" s="90"/>
      <c r="O54" s="90"/>
      <c r="P54" s="90"/>
      <c r="Q54" s="90"/>
      <c r="R54" s="90"/>
      <c r="S54" s="90"/>
      <c r="T54" s="90"/>
      <c r="U54" s="90"/>
      <c r="V54" s="90"/>
    </row>
  </sheetData>
  <mergeCells count="8">
    <mergeCell ref="B4:X4"/>
    <mergeCell ref="B30:B35"/>
    <mergeCell ref="B37:B42"/>
    <mergeCell ref="B5:C5"/>
    <mergeCell ref="B6:B11"/>
    <mergeCell ref="B12:B17"/>
    <mergeCell ref="B18:B23"/>
    <mergeCell ref="B24:B29"/>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35"/>
  <sheetViews>
    <sheetView zoomScaleNormal="100" workbookViewId="0"/>
  </sheetViews>
  <sheetFormatPr defaultRowHeight="13.2" x14ac:dyDescent="0.25"/>
  <cols>
    <col min="2" max="2" width="28.5546875" customWidth="1"/>
    <col min="3" max="19" width="13.44140625" customWidth="1"/>
    <col min="20" max="20" width="13.6640625" customWidth="1"/>
    <col min="21" max="21" width="13.44140625" bestFit="1" customWidth="1"/>
    <col min="22" max="22" width="11.5546875" bestFit="1" customWidth="1"/>
    <col min="23" max="23" width="13" customWidth="1"/>
  </cols>
  <sheetData>
    <row r="1" spans="2:23" x14ac:dyDescent="0.25">
      <c r="M1" s="110"/>
    </row>
    <row r="2" spans="2:23" s="1" customFormat="1" ht="13.8" x14ac:dyDescent="0.25">
      <c r="B2" s="138" t="s">
        <v>89</v>
      </c>
      <c r="M2" s="91"/>
    </row>
    <row r="3" spans="2:23" s="1" customFormat="1" x14ac:dyDescent="0.25">
      <c r="M3" s="91"/>
    </row>
    <row r="4" spans="2:23" s="1" customFormat="1" ht="13.95" customHeight="1" x14ac:dyDescent="0.25">
      <c r="B4" s="174" t="s">
        <v>78</v>
      </c>
      <c r="C4" s="174"/>
      <c r="D4" s="174"/>
      <c r="E4" s="174"/>
      <c r="F4" s="174"/>
      <c r="G4" s="174"/>
      <c r="H4" s="174"/>
      <c r="I4" s="174"/>
      <c r="J4" s="174"/>
      <c r="K4" s="174"/>
      <c r="L4" s="174"/>
      <c r="M4" s="174"/>
      <c r="N4" s="174"/>
      <c r="O4" s="174"/>
      <c r="P4" s="174"/>
      <c r="Q4" s="174"/>
      <c r="R4" s="174"/>
      <c r="S4" s="174"/>
      <c r="T4" s="174"/>
      <c r="U4" s="174"/>
      <c r="V4" s="174"/>
      <c r="W4" s="174"/>
    </row>
    <row r="5" spans="2:23" s="1" customFormat="1" ht="13.95" customHeight="1" x14ac:dyDescent="0.25">
      <c r="B5" s="163" t="s">
        <v>0</v>
      </c>
      <c r="C5" s="164" t="s">
        <v>1</v>
      </c>
      <c r="D5" s="45" t="s">
        <v>19</v>
      </c>
      <c r="E5" s="45" t="s">
        <v>20</v>
      </c>
      <c r="F5" s="45" t="s">
        <v>21</v>
      </c>
      <c r="G5" s="45" t="s">
        <v>22</v>
      </c>
      <c r="H5" s="45" t="s">
        <v>23</v>
      </c>
      <c r="I5" s="45" t="s">
        <v>24</v>
      </c>
      <c r="J5" s="45" t="s">
        <v>25</v>
      </c>
      <c r="K5" s="45" t="s">
        <v>26</v>
      </c>
      <c r="L5" s="45" t="s">
        <v>27</v>
      </c>
      <c r="M5" s="45" t="s">
        <v>28</v>
      </c>
      <c r="N5" s="45" t="s">
        <v>29</v>
      </c>
      <c r="O5" s="45" t="s">
        <v>30</v>
      </c>
      <c r="P5" s="45" t="s">
        <v>31</v>
      </c>
      <c r="Q5" s="46" t="s">
        <v>32</v>
      </c>
      <c r="R5" s="47" t="s">
        <v>33</v>
      </c>
      <c r="S5" s="47" t="s">
        <v>46</v>
      </c>
      <c r="T5" s="107" t="s">
        <v>81</v>
      </c>
      <c r="U5" s="47" t="s">
        <v>82</v>
      </c>
      <c r="V5" s="47" t="s">
        <v>83</v>
      </c>
      <c r="W5" s="107" t="s">
        <v>80</v>
      </c>
    </row>
    <row r="6" spans="2:23" s="1" customFormat="1" ht="13.95" customHeight="1" x14ac:dyDescent="0.2">
      <c r="B6" s="175" t="s">
        <v>3</v>
      </c>
      <c r="C6" s="48" t="s">
        <v>6</v>
      </c>
      <c r="D6" s="28">
        <v>312</v>
      </c>
      <c r="E6" s="28">
        <v>536</v>
      </c>
      <c r="F6" s="28">
        <v>432</v>
      </c>
      <c r="G6" s="28">
        <v>782</v>
      </c>
      <c r="H6" s="28">
        <v>667</v>
      </c>
      <c r="I6" s="28">
        <v>574</v>
      </c>
      <c r="J6" s="28">
        <v>660</v>
      </c>
      <c r="K6" s="28">
        <v>412</v>
      </c>
      <c r="L6" s="28">
        <v>434</v>
      </c>
      <c r="M6" s="28">
        <v>375</v>
      </c>
      <c r="N6" s="28">
        <v>507</v>
      </c>
      <c r="O6" s="28">
        <v>974</v>
      </c>
      <c r="P6" s="28">
        <v>382</v>
      </c>
      <c r="Q6" s="28">
        <v>632</v>
      </c>
      <c r="R6" s="28">
        <v>500</v>
      </c>
      <c r="S6" s="28">
        <v>243</v>
      </c>
      <c r="T6" s="28">
        <v>286</v>
      </c>
      <c r="U6" s="28">
        <v>242</v>
      </c>
      <c r="V6" s="28">
        <v>279</v>
      </c>
      <c r="W6" s="28">
        <f>SUM(D6:V6)</f>
        <v>9229</v>
      </c>
    </row>
    <row r="7" spans="2:23" s="1" customFormat="1" ht="13.95" customHeight="1" x14ac:dyDescent="0.2">
      <c r="B7" s="176"/>
      <c r="C7" s="48" t="s">
        <v>5</v>
      </c>
      <c r="D7" s="28">
        <v>0</v>
      </c>
      <c r="E7" s="28">
        <v>0</v>
      </c>
      <c r="F7" s="28">
        <v>0</v>
      </c>
      <c r="G7" s="28">
        <v>0</v>
      </c>
      <c r="H7" s="28">
        <v>0</v>
      </c>
      <c r="I7" s="28">
        <v>0</v>
      </c>
      <c r="J7" s="28">
        <v>0</v>
      </c>
      <c r="K7" s="28">
        <v>0</v>
      </c>
      <c r="L7" s="28">
        <v>1</v>
      </c>
      <c r="M7" s="28">
        <v>10</v>
      </c>
      <c r="N7" s="28">
        <v>10</v>
      </c>
      <c r="O7" s="28">
        <v>14</v>
      </c>
      <c r="P7" s="28">
        <v>18</v>
      </c>
      <c r="Q7" s="28">
        <v>29</v>
      </c>
      <c r="R7" s="28">
        <v>10</v>
      </c>
      <c r="S7" s="28">
        <v>10</v>
      </c>
      <c r="T7" s="28">
        <v>15</v>
      </c>
      <c r="U7" s="28">
        <v>17</v>
      </c>
      <c r="V7" s="28">
        <v>11</v>
      </c>
      <c r="W7" s="28">
        <f>SUM(D7:V7)</f>
        <v>145</v>
      </c>
    </row>
    <row r="8" spans="2:23" s="1" customFormat="1" ht="13.95" customHeight="1" x14ac:dyDescent="0.2">
      <c r="B8" s="176"/>
      <c r="C8" s="48" t="s">
        <v>4</v>
      </c>
      <c r="D8" s="28">
        <v>46</v>
      </c>
      <c r="E8" s="28">
        <v>12</v>
      </c>
      <c r="F8" s="28">
        <v>251</v>
      </c>
      <c r="G8" s="28">
        <v>14</v>
      </c>
      <c r="H8" s="28">
        <v>16</v>
      </c>
      <c r="I8" s="28"/>
      <c r="J8" s="28">
        <v>21</v>
      </c>
      <c r="K8" s="28">
        <v>2</v>
      </c>
      <c r="L8" s="28">
        <v>5</v>
      </c>
      <c r="M8" s="28">
        <v>10</v>
      </c>
      <c r="N8" s="28">
        <v>72</v>
      </c>
      <c r="O8" s="28">
        <v>388</v>
      </c>
      <c r="P8" s="28">
        <v>485</v>
      </c>
      <c r="Q8" s="28">
        <v>315</v>
      </c>
      <c r="R8" s="28">
        <v>751</v>
      </c>
      <c r="S8" s="28">
        <v>944</v>
      </c>
      <c r="T8" s="28">
        <v>624</v>
      </c>
      <c r="U8" s="28">
        <v>256</v>
      </c>
      <c r="V8" s="28">
        <v>197</v>
      </c>
      <c r="W8" s="28">
        <f>SUM(D8:V8)</f>
        <v>4409</v>
      </c>
    </row>
    <row r="9" spans="2:23" s="1" customFormat="1" ht="13.95" customHeight="1" x14ac:dyDescent="0.25">
      <c r="B9" s="177" t="s">
        <v>14</v>
      </c>
      <c r="C9" s="49" t="s">
        <v>56</v>
      </c>
      <c r="D9" s="50">
        <f>(D6+D7)/SUM(D6:D8)</f>
        <v>0.87150837988826813</v>
      </c>
      <c r="E9" s="50">
        <f t="shared" ref="E9:W9" si="0">(E6+E7)/SUM(E6:E8)</f>
        <v>0.97810218978102192</v>
      </c>
      <c r="F9" s="50">
        <f t="shared" si="0"/>
        <v>0.63250366032210836</v>
      </c>
      <c r="G9" s="50">
        <f t="shared" si="0"/>
        <v>0.98241206030150752</v>
      </c>
      <c r="H9" s="50">
        <f t="shared" si="0"/>
        <v>0.97657393850658858</v>
      </c>
      <c r="I9" s="50">
        <f t="shared" si="0"/>
        <v>1</v>
      </c>
      <c r="J9" s="50">
        <f t="shared" si="0"/>
        <v>0.96916299559471364</v>
      </c>
      <c r="K9" s="50">
        <f t="shared" si="0"/>
        <v>0.99516908212560384</v>
      </c>
      <c r="L9" s="50">
        <f>(L6+L7)/SUM(L6:L8)</f>
        <v>0.98863636363636365</v>
      </c>
      <c r="M9" s="50">
        <f>(M6+M7)/SUM(M6:M8)</f>
        <v>0.97468354430379744</v>
      </c>
      <c r="N9" s="50">
        <f t="shared" si="0"/>
        <v>0.87775891341256362</v>
      </c>
      <c r="O9" s="50">
        <f t="shared" si="0"/>
        <v>0.71802325581395354</v>
      </c>
      <c r="P9" s="50">
        <f t="shared" si="0"/>
        <v>0.4519774011299435</v>
      </c>
      <c r="Q9" s="50">
        <f t="shared" si="0"/>
        <v>0.67725409836065575</v>
      </c>
      <c r="R9" s="50">
        <f t="shared" si="0"/>
        <v>0.40444091990483744</v>
      </c>
      <c r="S9" s="50">
        <f t="shared" si="0"/>
        <v>0.21136173767752714</v>
      </c>
      <c r="T9" s="50">
        <f t="shared" si="0"/>
        <v>0.32540540540540541</v>
      </c>
      <c r="U9" s="50">
        <f t="shared" si="0"/>
        <v>0.50291262135922332</v>
      </c>
      <c r="V9" s="50">
        <f t="shared" si="0"/>
        <v>0.59548254620123209</v>
      </c>
      <c r="W9" s="50">
        <f t="shared" si="0"/>
        <v>0.68011318290647904</v>
      </c>
    </row>
    <row r="10" spans="2:23" s="1" customFormat="1" ht="13.95" customHeight="1" x14ac:dyDescent="0.2">
      <c r="B10" s="175" t="s">
        <v>11</v>
      </c>
      <c r="C10" s="48" t="s">
        <v>6</v>
      </c>
      <c r="D10" s="74">
        <v>267</v>
      </c>
      <c r="E10" s="74">
        <v>256</v>
      </c>
      <c r="F10" s="74">
        <v>176</v>
      </c>
      <c r="G10" s="74">
        <v>299</v>
      </c>
      <c r="H10" s="74">
        <v>216</v>
      </c>
      <c r="I10" s="74">
        <v>294</v>
      </c>
      <c r="J10" s="74">
        <v>240</v>
      </c>
      <c r="K10" s="28">
        <v>157</v>
      </c>
      <c r="L10" s="28">
        <v>242</v>
      </c>
      <c r="M10" s="28">
        <v>221</v>
      </c>
      <c r="N10" s="28">
        <v>147</v>
      </c>
      <c r="O10" s="28">
        <v>65</v>
      </c>
      <c r="P10" s="28">
        <v>45</v>
      </c>
      <c r="Q10" s="28">
        <v>54</v>
      </c>
      <c r="R10" s="28">
        <v>87</v>
      </c>
      <c r="S10" s="28">
        <v>35</v>
      </c>
      <c r="T10" s="165" t="s">
        <v>84</v>
      </c>
      <c r="U10" s="166"/>
      <c r="V10" s="166"/>
      <c r="W10" s="167"/>
    </row>
    <row r="11" spans="2:23" s="1" customFormat="1" ht="13.95" customHeight="1" x14ac:dyDescent="0.2">
      <c r="B11" s="176"/>
      <c r="C11" s="48" t="s">
        <v>5</v>
      </c>
      <c r="D11" s="74">
        <v>0</v>
      </c>
      <c r="E11" s="74">
        <v>0</v>
      </c>
      <c r="F11" s="74">
        <v>0</v>
      </c>
      <c r="G11" s="74">
        <v>0</v>
      </c>
      <c r="H11" s="74">
        <v>0</v>
      </c>
      <c r="I11" s="74">
        <v>0</v>
      </c>
      <c r="J11" s="74">
        <v>0</v>
      </c>
      <c r="K11" s="28">
        <v>0</v>
      </c>
      <c r="L11" s="28">
        <v>0</v>
      </c>
      <c r="M11" s="28">
        <v>10</v>
      </c>
      <c r="N11" s="28">
        <v>21</v>
      </c>
      <c r="O11" s="28">
        <v>21</v>
      </c>
      <c r="P11" s="28">
        <v>18</v>
      </c>
      <c r="Q11" s="28">
        <v>45</v>
      </c>
      <c r="R11" s="28">
        <v>43</v>
      </c>
      <c r="S11" s="28">
        <v>19</v>
      </c>
      <c r="T11" s="168"/>
      <c r="U11" s="169"/>
      <c r="V11" s="169"/>
      <c r="W11" s="170"/>
    </row>
    <row r="12" spans="2:23" s="1" customFormat="1" ht="13.95" customHeight="1" x14ac:dyDescent="0.2">
      <c r="B12" s="176"/>
      <c r="C12" s="48" t="s">
        <v>4</v>
      </c>
      <c r="D12" s="74">
        <v>347</v>
      </c>
      <c r="E12" s="74">
        <v>380</v>
      </c>
      <c r="F12" s="74">
        <v>264</v>
      </c>
      <c r="G12" s="74">
        <v>545</v>
      </c>
      <c r="H12" s="74">
        <v>515</v>
      </c>
      <c r="I12" s="74">
        <v>535</v>
      </c>
      <c r="J12" s="74">
        <v>254</v>
      </c>
      <c r="K12" s="28">
        <v>94</v>
      </c>
      <c r="L12" s="28">
        <v>152</v>
      </c>
      <c r="M12" s="28">
        <v>138</v>
      </c>
      <c r="N12" s="28">
        <v>119</v>
      </c>
      <c r="O12" s="28">
        <v>105</v>
      </c>
      <c r="P12" s="28">
        <v>99</v>
      </c>
      <c r="Q12" s="28">
        <v>82</v>
      </c>
      <c r="R12" s="28">
        <v>100</v>
      </c>
      <c r="S12" s="28">
        <v>235</v>
      </c>
      <c r="T12" s="168"/>
      <c r="U12" s="169"/>
      <c r="V12" s="169"/>
      <c r="W12" s="170"/>
    </row>
    <row r="13" spans="2:23" s="1" customFormat="1" ht="13.95" customHeight="1" x14ac:dyDescent="0.25">
      <c r="B13" s="177" t="s">
        <v>15</v>
      </c>
      <c r="C13" s="49" t="s">
        <v>56</v>
      </c>
      <c r="D13" s="50">
        <f>(D10+D11)/SUM(D10:D12)</f>
        <v>0.43485342019543977</v>
      </c>
      <c r="E13" s="50">
        <f t="shared" ref="E13:S13" si="1">(E10+E11)/SUM(E10:E12)</f>
        <v>0.40251572327044027</v>
      </c>
      <c r="F13" s="50">
        <f t="shared" si="1"/>
        <v>0.4</v>
      </c>
      <c r="G13" s="50">
        <f t="shared" si="1"/>
        <v>0.35426540284360192</v>
      </c>
      <c r="H13" s="50">
        <f t="shared" si="1"/>
        <v>0.29548563611491108</v>
      </c>
      <c r="I13" s="50">
        <f t="shared" si="1"/>
        <v>0.3546441495778046</v>
      </c>
      <c r="J13" s="50">
        <f t="shared" si="1"/>
        <v>0.48582995951417002</v>
      </c>
      <c r="K13" s="50">
        <f t="shared" si="1"/>
        <v>0.62549800796812749</v>
      </c>
      <c r="L13" s="50">
        <f t="shared" si="1"/>
        <v>0.6142131979695431</v>
      </c>
      <c r="M13" s="50">
        <f t="shared" si="1"/>
        <v>0.62601626016260159</v>
      </c>
      <c r="N13" s="50">
        <f t="shared" si="1"/>
        <v>0.58536585365853655</v>
      </c>
      <c r="O13" s="50">
        <f t="shared" si="1"/>
        <v>0.45026178010471202</v>
      </c>
      <c r="P13" s="50">
        <f t="shared" si="1"/>
        <v>0.3888888888888889</v>
      </c>
      <c r="Q13" s="50">
        <f t="shared" si="1"/>
        <v>0.54696132596685088</v>
      </c>
      <c r="R13" s="50">
        <f t="shared" si="1"/>
        <v>0.56521739130434778</v>
      </c>
      <c r="S13" s="50">
        <f t="shared" si="1"/>
        <v>0.18685121107266436</v>
      </c>
      <c r="T13" s="171"/>
      <c r="U13" s="172"/>
      <c r="V13" s="172"/>
      <c r="W13" s="173"/>
    </row>
    <row r="14" spans="2:23" s="1" customFormat="1" ht="13.95" customHeight="1" x14ac:dyDescent="0.2">
      <c r="B14" s="175" t="s">
        <v>8</v>
      </c>
      <c r="C14" s="48" t="s">
        <v>6</v>
      </c>
      <c r="D14" s="28">
        <v>207</v>
      </c>
      <c r="E14" s="28">
        <v>302</v>
      </c>
      <c r="F14" s="28">
        <v>291</v>
      </c>
      <c r="G14" s="28">
        <v>474</v>
      </c>
      <c r="H14" s="28">
        <v>511</v>
      </c>
      <c r="I14" s="28">
        <v>535</v>
      </c>
      <c r="J14" s="28">
        <v>267</v>
      </c>
      <c r="K14" s="28">
        <v>200</v>
      </c>
      <c r="L14" s="28">
        <v>241</v>
      </c>
      <c r="M14" s="28">
        <v>137</v>
      </c>
      <c r="N14" s="28">
        <v>233</v>
      </c>
      <c r="O14" s="28">
        <v>138</v>
      </c>
      <c r="P14" s="28">
        <v>247</v>
      </c>
      <c r="Q14" s="28">
        <v>134</v>
      </c>
      <c r="R14" s="28">
        <v>197</v>
      </c>
      <c r="S14" s="28">
        <v>180</v>
      </c>
      <c r="T14" s="28">
        <v>149</v>
      </c>
      <c r="U14" s="28">
        <v>236</v>
      </c>
      <c r="V14" s="28">
        <v>121</v>
      </c>
      <c r="W14" s="28">
        <f>SUM(D14:V14)</f>
        <v>4800</v>
      </c>
    </row>
    <row r="15" spans="2:23" s="1" customFormat="1" ht="13.95" customHeight="1" x14ac:dyDescent="0.2">
      <c r="B15" s="176"/>
      <c r="C15" s="48" t="s">
        <v>5</v>
      </c>
      <c r="D15" s="28">
        <v>0</v>
      </c>
      <c r="E15" s="28">
        <v>0</v>
      </c>
      <c r="F15" s="28">
        <v>0</v>
      </c>
      <c r="G15" s="28">
        <v>0</v>
      </c>
      <c r="H15" s="28">
        <v>0</v>
      </c>
      <c r="I15" s="28">
        <v>0</v>
      </c>
      <c r="J15" s="28">
        <v>0</v>
      </c>
      <c r="K15" s="28">
        <v>0</v>
      </c>
      <c r="L15" s="28">
        <v>1</v>
      </c>
      <c r="M15" s="28">
        <v>19</v>
      </c>
      <c r="N15" s="28">
        <v>32</v>
      </c>
      <c r="O15" s="28">
        <v>35</v>
      </c>
      <c r="P15" s="28">
        <v>39</v>
      </c>
      <c r="Q15" s="28">
        <v>42</v>
      </c>
      <c r="R15" s="28">
        <v>39</v>
      </c>
      <c r="S15" s="28">
        <v>27</v>
      </c>
      <c r="T15" s="28">
        <v>32</v>
      </c>
      <c r="U15" s="28">
        <v>39</v>
      </c>
      <c r="V15" s="28">
        <v>30</v>
      </c>
      <c r="W15" s="28">
        <f>SUM(D15:V15)</f>
        <v>335</v>
      </c>
    </row>
    <row r="16" spans="2:23" s="1" customFormat="1" ht="13.95" customHeight="1" x14ac:dyDescent="0.2">
      <c r="B16" s="176"/>
      <c r="C16" s="48" t="s">
        <v>4</v>
      </c>
      <c r="D16" s="28">
        <v>524</v>
      </c>
      <c r="E16" s="28">
        <v>466</v>
      </c>
      <c r="F16" s="28">
        <v>368</v>
      </c>
      <c r="G16" s="28">
        <v>336</v>
      </c>
      <c r="H16" s="28">
        <v>283</v>
      </c>
      <c r="I16" s="28">
        <v>427</v>
      </c>
      <c r="J16" s="28">
        <v>84</v>
      </c>
      <c r="K16" s="28">
        <v>66</v>
      </c>
      <c r="L16" s="28">
        <v>82</v>
      </c>
      <c r="M16" s="28">
        <v>86</v>
      </c>
      <c r="N16" s="28">
        <v>96</v>
      </c>
      <c r="O16" s="28">
        <v>247</v>
      </c>
      <c r="P16" s="28">
        <v>300</v>
      </c>
      <c r="Q16" s="28">
        <v>177</v>
      </c>
      <c r="R16" s="28">
        <v>227</v>
      </c>
      <c r="S16" s="28">
        <v>264</v>
      </c>
      <c r="T16" s="28">
        <v>239</v>
      </c>
      <c r="U16" s="28">
        <v>312</v>
      </c>
      <c r="V16" s="28">
        <v>225</v>
      </c>
      <c r="W16" s="28">
        <f>SUM(D16:V16)</f>
        <v>4809</v>
      </c>
    </row>
    <row r="17" spans="2:23" s="1" customFormat="1" ht="13.95" customHeight="1" x14ac:dyDescent="0.25">
      <c r="B17" s="177" t="s">
        <v>16</v>
      </c>
      <c r="C17" s="49" t="s">
        <v>56</v>
      </c>
      <c r="D17" s="50">
        <f>(D14+D15)/SUM(D14:D16)</f>
        <v>0.28317373461012313</v>
      </c>
      <c r="E17" s="50">
        <f t="shared" ref="E17:W17" si="2">(E14+E15)/SUM(E14:E16)</f>
        <v>0.39322916666666669</v>
      </c>
      <c r="F17" s="50">
        <f t="shared" si="2"/>
        <v>0.44157814871016693</v>
      </c>
      <c r="G17" s="50">
        <f t="shared" si="2"/>
        <v>0.58518518518518514</v>
      </c>
      <c r="H17" s="50">
        <f t="shared" si="2"/>
        <v>0.64357682619647361</v>
      </c>
      <c r="I17" s="50">
        <f t="shared" si="2"/>
        <v>0.55613305613305608</v>
      </c>
      <c r="J17" s="50">
        <f t="shared" si="2"/>
        <v>0.76068376068376065</v>
      </c>
      <c r="K17" s="50">
        <f t="shared" si="2"/>
        <v>0.75187969924812026</v>
      </c>
      <c r="L17" s="50">
        <f t="shared" si="2"/>
        <v>0.74691358024691357</v>
      </c>
      <c r="M17" s="50">
        <f t="shared" si="2"/>
        <v>0.64462809917355368</v>
      </c>
      <c r="N17" s="50">
        <f t="shared" si="2"/>
        <v>0.73407202216066481</v>
      </c>
      <c r="O17" s="50">
        <f t="shared" si="2"/>
        <v>0.41190476190476188</v>
      </c>
      <c r="P17" s="50">
        <f t="shared" si="2"/>
        <v>0.48805460750853241</v>
      </c>
      <c r="Q17" s="50">
        <f t="shared" si="2"/>
        <v>0.49858356940509913</v>
      </c>
      <c r="R17" s="50">
        <f t="shared" si="2"/>
        <v>0.50971922246220303</v>
      </c>
      <c r="S17" s="50">
        <f t="shared" si="2"/>
        <v>0.43949044585987262</v>
      </c>
      <c r="T17" s="50">
        <f t="shared" si="2"/>
        <v>0.43095238095238098</v>
      </c>
      <c r="U17" s="50">
        <f t="shared" si="2"/>
        <v>0.4684838160136286</v>
      </c>
      <c r="V17" s="50">
        <f t="shared" si="2"/>
        <v>0.40159574468085107</v>
      </c>
      <c r="W17" s="50">
        <f t="shared" si="2"/>
        <v>0.51639179404666136</v>
      </c>
    </row>
    <row r="18" spans="2:23" s="1" customFormat="1" ht="13.95" customHeight="1" x14ac:dyDescent="0.2">
      <c r="B18" s="175" t="s">
        <v>9</v>
      </c>
      <c r="C18" s="48" t="s">
        <v>6</v>
      </c>
      <c r="D18" s="28">
        <v>201</v>
      </c>
      <c r="E18" s="28">
        <v>207</v>
      </c>
      <c r="F18" s="28">
        <v>257</v>
      </c>
      <c r="G18" s="28">
        <v>468</v>
      </c>
      <c r="H18" s="28">
        <v>373</v>
      </c>
      <c r="I18" s="28">
        <v>432</v>
      </c>
      <c r="J18" s="28">
        <v>363</v>
      </c>
      <c r="K18" s="28">
        <v>279</v>
      </c>
      <c r="L18" s="28">
        <v>357</v>
      </c>
      <c r="M18" s="28">
        <v>422</v>
      </c>
      <c r="N18" s="28">
        <v>207</v>
      </c>
      <c r="O18" s="28">
        <v>390</v>
      </c>
      <c r="P18" s="28">
        <v>252</v>
      </c>
      <c r="Q18" s="28">
        <v>267</v>
      </c>
      <c r="R18" s="28">
        <v>502</v>
      </c>
      <c r="S18" s="28">
        <v>558</v>
      </c>
      <c r="T18" s="28">
        <v>524</v>
      </c>
      <c r="U18" s="28">
        <v>512</v>
      </c>
      <c r="V18" s="28">
        <v>527</v>
      </c>
      <c r="W18" s="28">
        <f>SUM(D18:V18)</f>
        <v>7098</v>
      </c>
    </row>
    <row r="19" spans="2:23" s="1" customFormat="1" ht="13.95" customHeight="1" x14ac:dyDescent="0.2">
      <c r="B19" s="176"/>
      <c r="C19" s="48" t="s">
        <v>5</v>
      </c>
      <c r="D19" s="28">
        <v>0</v>
      </c>
      <c r="E19" s="28">
        <v>0</v>
      </c>
      <c r="F19" s="28">
        <v>0</v>
      </c>
      <c r="G19" s="28">
        <v>0</v>
      </c>
      <c r="H19" s="28">
        <v>0</v>
      </c>
      <c r="I19" s="28">
        <v>0</v>
      </c>
      <c r="J19" s="28">
        <v>0</v>
      </c>
      <c r="K19" s="28">
        <v>0</v>
      </c>
      <c r="L19" s="28">
        <v>1</v>
      </c>
      <c r="M19" s="28">
        <v>11</v>
      </c>
      <c r="N19" s="28">
        <v>16</v>
      </c>
      <c r="O19" s="28">
        <v>22</v>
      </c>
      <c r="P19" s="28">
        <v>16</v>
      </c>
      <c r="Q19" s="28">
        <v>22</v>
      </c>
      <c r="R19" s="28">
        <v>18</v>
      </c>
      <c r="S19" s="28">
        <v>22</v>
      </c>
      <c r="T19" s="28">
        <v>40</v>
      </c>
      <c r="U19" s="28">
        <v>26</v>
      </c>
      <c r="V19" s="28">
        <v>39</v>
      </c>
      <c r="W19" s="28">
        <f>SUM(D19:V19)</f>
        <v>233</v>
      </c>
    </row>
    <row r="20" spans="2:23" s="1" customFormat="1" ht="13.95" customHeight="1" x14ac:dyDescent="0.2">
      <c r="B20" s="176"/>
      <c r="C20" s="48" t="s">
        <v>4</v>
      </c>
      <c r="D20" s="28">
        <v>392</v>
      </c>
      <c r="E20" s="28">
        <v>387</v>
      </c>
      <c r="F20" s="28">
        <v>480</v>
      </c>
      <c r="G20" s="28">
        <v>327</v>
      </c>
      <c r="H20" s="28">
        <v>318</v>
      </c>
      <c r="I20" s="28">
        <v>339</v>
      </c>
      <c r="J20" s="28">
        <v>578</v>
      </c>
      <c r="K20" s="28">
        <v>543</v>
      </c>
      <c r="L20" s="28">
        <v>541</v>
      </c>
      <c r="M20" s="28">
        <v>477</v>
      </c>
      <c r="N20" s="28">
        <v>238</v>
      </c>
      <c r="O20" s="28">
        <v>294</v>
      </c>
      <c r="P20" s="28">
        <v>310</v>
      </c>
      <c r="Q20" s="28">
        <v>266</v>
      </c>
      <c r="R20" s="28">
        <v>278</v>
      </c>
      <c r="S20" s="28">
        <v>202</v>
      </c>
      <c r="T20" s="28">
        <v>504</v>
      </c>
      <c r="U20" s="28">
        <v>489</v>
      </c>
      <c r="V20" s="28">
        <v>499</v>
      </c>
      <c r="W20" s="28">
        <f>SUM(D20:V20)</f>
        <v>7462</v>
      </c>
    </row>
    <row r="21" spans="2:23" s="1" customFormat="1" ht="13.95" customHeight="1" x14ac:dyDescent="0.25">
      <c r="B21" s="177" t="s">
        <v>17</v>
      </c>
      <c r="C21" s="49" t="s">
        <v>56</v>
      </c>
      <c r="D21" s="50">
        <f>(D18+D19)/SUM(D18:D20)</f>
        <v>0.33895446880269814</v>
      </c>
      <c r="E21" s="50">
        <f t="shared" ref="E21:W21" si="3">(E18+E19)/SUM(E18:E20)</f>
        <v>0.34848484848484851</v>
      </c>
      <c r="F21" s="50">
        <f t="shared" si="3"/>
        <v>0.3487109905020353</v>
      </c>
      <c r="G21" s="50">
        <f t="shared" si="3"/>
        <v>0.58867924528301885</v>
      </c>
      <c r="H21" s="50">
        <f t="shared" si="3"/>
        <v>0.53979739507959479</v>
      </c>
      <c r="I21" s="50">
        <f t="shared" si="3"/>
        <v>0.56031128404669261</v>
      </c>
      <c r="J21" s="50">
        <f t="shared" si="3"/>
        <v>0.38575982996811903</v>
      </c>
      <c r="K21" s="50">
        <f t="shared" si="3"/>
        <v>0.33941605839416056</v>
      </c>
      <c r="L21" s="50">
        <f t="shared" si="3"/>
        <v>0.39822024471635148</v>
      </c>
      <c r="M21" s="50">
        <f t="shared" si="3"/>
        <v>0.4758241758241758</v>
      </c>
      <c r="N21" s="50">
        <f t="shared" si="3"/>
        <v>0.48373101952277658</v>
      </c>
      <c r="O21" s="50">
        <f t="shared" si="3"/>
        <v>0.58356940509915012</v>
      </c>
      <c r="P21" s="50">
        <f t="shared" si="3"/>
        <v>0.46366782006920415</v>
      </c>
      <c r="Q21" s="50">
        <f t="shared" si="3"/>
        <v>0.52072072072072073</v>
      </c>
      <c r="R21" s="50">
        <f t="shared" si="3"/>
        <v>0.65162907268170422</v>
      </c>
      <c r="S21" s="50">
        <f t="shared" si="3"/>
        <v>0.74168797953964194</v>
      </c>
      <c r="T21" s="50">
        <f t="shared" si="3"/>
        <v>0.5280898876404494</v>
      </c>
      <c r="U21" s="50">
        <f t="shared" si="3"/>
        <v>0.52385589094449858</v>
      </c>
      <c r="V21" s="50">
        <f t="shared" si="3"/>
        <v>0.5314553990610329</v>
      </c>
      <c r="W21" s="50">
        <f t="shared" si="3"/>
        <v>0.49557223010883528</v>
      </c>
    </row>
    <row r="22" spans="2:23" s="1" customFormat="1" ht="13.95" customHeight="1" x14ac:dyDescent="0.2">
      <c r="B22" s="175" t="s">
        <v>10</v>
      </c>
      <c r="C22" s="48" t="s">
        <v>6</v>
      </c>
      <c r="D22" s="28">
        <v>186</v>
      </c>
      <c r="E22" s="28">
        <v>274</v>
      </c>
      <c r="F22" s="28">
        <v>215</v>
      </c>
      <c r="G22" s="28">
        <v>271</v>
      </c>
      <c r="H22" s="28">
        <v>247</v>
      </c>
      <c r="I22" s="28">
        <v>529</v>
      </c>
      <c r="J22" s="28">
        <v>197</v>
      </c>
      <c r="K22" s="28">
        <v>350</v>
      </c>
      <c r="L22" s="28">
        <v>311</v>
      </c>
      <c r="M22" s="28">
        <v>238</v>
      </c>
      <c r="N22" s="28">
        <v>145</v>
      </c>
      <c r="O22" s="28">
        <v>338</v>
      </c>
      <c r="P22" s="28">
        <v>288</v>
      </c>
      <c r="Q22" s="28">
        <v>231</v>
      </c>
      <c r="R22" s="28">
        <v>165</v>
      </c>
      <c r="S22" s="28">
        <v>214</v>
      </c>
      <c r="T22" s="28">
        <v>264</v>
      </c>
      <c r="U22" s="28">
        <v>197</v>
      </c>
      <c r="V22" s="28">
        <v>203</v>
      </c>
      <c r="W22" s="28">
        <f>SUM(D22:V22)</f>
        <v>4863</v>
      </c>
    </row>
    <row r="23" spans="2:23" s="1" customFormat="1" ht="13.95" customHeight="1" x14ac:dyDescent="0.2">
      <c r="B23" s="176"/>
      <c r="C23" s="48" t="s">
        <v>5</v>
      </c>
      <c r="D23" s="28">
        <v>0</v>
      </c>
      <c r="E23" s="28">
        <v>0</v>
      </c>
      <c r="F23" s="28">
        <v>0</v>
      </c>
      <c r="G23" s="28">
        <v>0</v>
      </c>
      <c r="H23" s="28">
        <v>0</v>
      </c>
      <c r="I23" s="28">
        <v>0</v>
      </c>
      <c r="J23" s="28">
        <v>0</v>
      </c>
      <c r="K23" s="28">
        <v>0</v>
      </c>
      <c r="L23" s="28">
        <v>4</v>
      </c>
      <c r="M23" s="28">
        <v>19</v>
      </c>
      <c r="N23" s="28">
        <v>26</v>
      </c>
      <c r="O23" s="28">
        <v>37</v>
      </c>
      <c r="P23" s="28">
        <v>29</v>
      </c>
      <c r="Q23" s="28">
        <v>49</v>
      </c>
      <c r="R23" s="28">
        <v>44</v>
      </c>
      <c r="S23" s="28">
        <v>31</v>
      </c>
      <c r="T23" s="28">
        <v>46</v>
      </c>
      <c r="U23" s="28">
        <v>50</v>
      </c>
      <c r="V23" s="28">
        <v>38</v>
      </c>
      <c r="W23" s="28">
        <f>SUM(D23:V23)</f>
        <v>373</v>
      </c>
    </row>
    <row r="24" spans="2:23" s="1" customFormat="1" ht="13.95" customHeight="1" x14ac:dyDescent="0.2">
      <c r="B24" s="176"/>
      <c r="C24" s="48" t="s">
        <v>4</v>
      </c>
      <c r="D24" s="28">
        <v>489</v>
      </c>
      <c r="E24" s="28">
        <v>767</v>
      </c>
      <c r="F24" s="28">
        <v>422</v>
      </c>
      <c r="G24" s="28">
        <v>666</v>
      </c>
      <c r="H24" s="28">
        <v>793</v>
      </c>
      <c r="I24" s="28">
        <v>806</v>
      </c>
      <c r="J24" s="28">
        <v>497</v>
      </c>
      <c r="K24" s="28">
        <v>337</v>
      </c>
      <c r="L24" s="28">
        <v>392</v>
      </c>
      <c r="M24" s="28">
        <v>502</v>
      </c>
      <c r="N24" s="28">
        <v>478</v>
      </c>
      <c r="O24" s="28">
        <v>353</v>
      </c>
      <c r="P24" s="28">
        <v>592</v>
      </c>
      <c r="Q24" s="28">
        <v>436</v>
      </c>
      <c r="R24" s="28">
        <v>398</v>
      </c>
      <c r="S24" s="28">
        <v>553</v>
      </c>
      <c r="T24" s="28">
        <v>886</v>
      </c>
      <c r="U24" s="28">
        <v>849</v>
      </c>
      <c r="V24" s="28">
        <v>1150</v>
      </c>
      <c r="W24" s="28">
        <f>SUM(D24:V24)</f>
        <v>11366</v>
      </c>
    </row>
    <row r="25" spans="2:23" s="1" customFormat="1" ht="13.95" customHeight="1" x14ac:dyDescent="0.25">
      <c r="B25" s="177" t="s">
        <v>18</v>
      </c>
      <c r="C25" s="49" t="s">
        <v>56</v>
      </c>
      <c r="D25" s="50">
        <f>(D22+D23)/SUM(D22:D24)</f>
        <v>0.27555555555555555</v>
      </c>
      <c r="E25" s="50">
        <f t="shared" ref="E25:W25" si="4">(E22+E23)/SUM(E22:E24)</f>
        <v>0.26320845341018251</v>
      </c>
      <c r="F25" s="50">
        <f t="shared" si="4"/>
        <v>0.33751962323390894</v>
      </c>
      <c r="G25" s="50">
        <f t="shared" si="4"/>
        <v>0.28922091782283887</v>
      </c>
      <c r="H25" s="50">
        <f t="shared" si="4"/>
        <v>0.23749999999999999</v>
      </c>
      <c r="I25" s="50">
        <f t="shared" si="4"/>
        <v>0.39625468164794009</v>
      </c>
      <c r="J25" s="50">
        <f t="shared" si="4"/>
        <v>0.28386167146974062</v>
      </c>
      <c r="K25" s="50">
        <f t="shared" si="4"/>
        <v>0.50946142649199422</v>
      </c>
      <c r="L25" s="50">
        <f t="shared" si="4"/>
        <v>0.44554455445544555</v>
      </c>
      <c r="M25" s="50">
        <f t="shared" si="4"/>
        <v>0.33860342555994732</v>
      </c>
      <c r="N25" s="50">
        <f t="shared" si="4"/>
        <v>0.26348228043143296</v>
      </c>
      <c r="O25" s="50">
        <f t="shared" si="4"/>
        <v>0.51510989010989006</v>
      </c>
      <c r="P25" s="50">
        <f t="shared" si="4"/>
        <v>0.34873487348734872</v>
      </c>
      <c r="Q25" s="50">
        <f t="shared" si="4"/>
        <v>0.39106145251396646</v>
      </c>
      <c r="R25" s="50">
        <f t="shared" si="4"/>
        <v>0.3443163097199341</v>
      </c>
      <c r="S25" s="50">
        <f t="shared" si="4"/>
        <v>0.30701754385964913</v>
      </c>
      <c r="T25" s="50">
        <f t="shared" si="4"/>
        <v>0.25919732441471571</v>
      </c>
      <c r="U25" s="50">
        <f t="shared" si="4"/>
        <v>0.22536496350364962</v>
      </c>
      <c r="V25" s="50">
        <f t="shared" si="4"/>
        <v>0.17325664989216391</v>
      </c>
      <c r="W25" s="50">
        <f t="shared" si="4"/>
        <v>0.31538368871220335</v>
      </c>
    </row>
    <row r="26" spans="2:23" s="1" customFormat="1" ht="13.95" customHeight="1" x14ac:dyDescent="0.2">
      <c r="B26" s="175" t="s">
        <v>7</v>
      </c>
      <c r="C26" s="48" t="s">
        <v>6</v>
      </c>
      <c r="D26" s="51">
        <f>D6+D10+D14+D18+D22</f>
        <v>1173</v>
      </c>
      <c r="E26" s="51">
        <f t="shared" ref="E26:S26" si="5">E6+E10+E14+E18+E22</f>
        <v>1575</v>
      </c>
      <c r="F26" s="51">
        <f t="shared" si="5"/>
        <v>1371</v>
      </c>
      <c r="G26" s="51">
        <f t="shared" si="5"/>
        <v>2294</v>
      </c>
      <c r="H26" s="51">
        <f t="shared" si="5"/>
        <v>2014</v>
      </c>
      <c r="I26" s="51">
        <f t="shared" si="5"/>
        <v>2364</v>
      </c>
      <c r="J26" s="51">
        <f t="shared" si="5"/>
        <v>1727</v>
      </c>
      <c r="K26" s="51">
        <f t="shared" si="5"/>
        <v>1398</v>
      </c>
      <c r="L26" s="51">
        <f t="shared" si="5"/>
        <v>1585</v>
      </c>
      <c r="M26" s="51">
        <f t="shared" si="5"/>
        <v>1393</v>
      </c>
      <c r="N26" s="51">
        <f t="shared" si="5"/>
        <v>1239</v>
      </c>
      <c r="O26" s="51">
        <f t="shared" si="5"/>
        <v>1905</v>
      </c>
      <c r="P26" s="51">
        <f t="shared" si="5"/>
        <v>1214</v>
      </c>
      <c r="Q26" s="51">
        <f t="shared" si="5"/>
        <v>1318</v>
      </c>
      <c r="R26" s="51">
        <f t="shared" si="5"/>
        <v>1451</v>
      </c>
      <c r="S26" s="51">
        <f t="shared" si="5"/>
        <v>1230</v>
      </c>
      <c r="T26" s="165" t="s">
        <v>85</v>
      </c>
      <c r="U26" s="166"/>
      <c r="V26" s="166"/>
      <c r="W26" s="167"/>
    </row>
    <row r="27" spans="2:23" s="1" customFormat="1" ht="13.95" customHeight="1" x14ac:dyDescent="0.2">
      <c r="B27" s="176"/>
      <c r="C27" s="48" t="s">
        <v>5</v>
      </c>
      <c r="D27" s="51">
        <f>D7+D11+D15+D19+D23</f>
        <v>0</v>
      </c>
      <c r="E27" s="51">
        <f t="shared" ref="E27:S27" si="6">E7+E11+E15+E19+E23</f>
        <v>0</v>
      </c>
      <c r="F27" s="51">
        <f t="shared" si="6"/>
        <v>0</v>
      </c>
      <c r="G27" s="51">
        <f t="shared" si="6"/>
        <v>0</v>
      </c>
      <c r="H27" s="51">
        <f t="shared" si="6"/>
        <v>0</v>
      </c>
      <c r="I27" s="51">
        <f t="shared" si="6"/>
        <v>0</v>
      </c>
      <c r="J27" s="51">
        <f t="shared" si="6"/>
        <v>0</v>
      </c>
      <c r="K27" s="51">
        <f t="shared" si="6"/>
        <v>0</v>
      </c>
      <c r="L27" s="51">
        <f t="shared" si="6"/>
        <v>7</v>
      </c>
      <c r="M27" s="51">
        <f t="shared" si="6"/>
        <v>69</v>
      </c>
      <c r="N27" s="51">
        <f t="shared" si="6"/>
        <v>105</v>
      </c>
      <c r="O27" s="51">
        <f t="shared" si="6"/>
        <v>129</v>
      </c>
      <c r="P27" s="51">
        <f t="shared" si="6"/>
        <v>120</v>
      </c>
      <c r="Q27" s="51">
        <f t="shared" si="6"/>
        <v>187</v>
      </c>
      <c r="R27" s="51">
        <f t="shared" si="6"/>
        <v>154</v>
      </c>
      <c r="S27" s="51">
        <f t="shared" si="6"/>
        <v>109</v>
      </c>
      <c r="T27" s="168"/>
      <c r="U27" s="169"/>
      <c r="V27" s="169"/>
      <c r="W27" s="170"/>
    </row>
    <row r="28" spans="2:23" s="1" customFormat="1" ht="13.95" customHeight="1" x14ac:dyDescent="0.2">
      <c r="B28" s="176"/>
      <c r="C28" s="48" t="s">
        <v>4</v>
      </c>
      <c r="D28" s="51">
        <f>D8+D12+D16+D20+D24</f>
        <v>1798</v>
      </c>
      <c r="E28" s="51">
        <f t="shared" ref="E28:S28" si="7">E8+E12+E16+E20+E24</f>
        <v>2012</v>
      </c>
      <c r="F28" s="51">
        <f t="shared" si="7"/>
        <v>1785</v>
      </c>
      <c r="G28" s="51">
        <f t="shared" si="7"/>
        <v>1888</v>
      </c>
      <c r="H28" s="51">
        <f t="shared" si="7"/>
        <v>1925</v>
      </c>
      <c r="I28" s="51">
        <f t="shared" si="7"/>
        <v>2107</v>
      </c>
      <c r="J28" s="51">
        <f t="shared" si="7"/>
        <v>1434</v>
      </c>
      <c r="K28" s="51">
        <f t="shared" si="7"/>
        <v>1042</v>
      </c>
      <c r="L28" s="51">
        <f t="shared" si="7"/>
        <v>1172</v>
      </c>
      <c r="M28" s="51">
        <f t="shared" si="7"/>
        <v>1213</v>
      </c>
      <c r="N28" s="51">
        <f t="shared" si="7"/>
        <v>1003</v>
      </c>
      <c r="O28" s="51">
        <f t="shared" si="7"/>
        <v>1387</v>
      </c>
      <c r="P28" s="51">
        <f t="shared" si="7"/>
        <v>1786</v>
      </c>
      <c r="Q28" s="51">
        <f t="shared" si="7"/>
        <v>1276</v>
      </c>
      <c r="R28" s="51">
        <f t="shared" si="7"/>
        <v>1754</v>
      </c>
      <c r="S28" s="51">
        <f t="shared" si="7"/>
        <v>2198</v>
      </c>
      <c r="T28" s="168"/>
      <c r="U28" s="169"/>
      <c r="V28" s="169"/>
      <c r="W28" s="170"/>
    </row>
    <row r="29" spans="2:23" s="1" customFormat="1" ht="13.95" customHeight="1" x14ac:dyDescent="0.25">
      <c r="B29" s="177"/>
      <c r="C29" s="49" t="s">
        <v>56</v>
      </c>
      <c r="D29" s="50">
        <f>(D26+D27)/SUM(D26:D28)</f>
        <v>0.39481656008078087</v>
      </c>
      <c r="E29" s="50">
        <f t="shared" ref="E29:S29" si="8">(E26+E27)/SUM(E26:E28)</f>
        <v>0.43908558684137161</v>
      </c>
      <c r="F29" s="50">
        <f t="shared" si="8"/>
        <v>0.43441064638783272</v>
      </c>
      <c r="G29" s="50">
        <f t="shared" si="8"/>
        <v>0.54854136776661888</v>
      </c>
      <c r="H29" s="50">
        <f t="shared" si="8"/>
        <v>0.51129728357451132</v>
      </c>
      <c r="I29" s="50">
        <f t="shared" si="8"/>
        <v>0.52874077387609031</v>
      </c>
      <c r="J29" s="50">
        <f t="shared" si="8"/>
        <v>0.54634609300854164</v>
      </c>
      <c r="K29" s="50">
        <f t="shared" si="8"/>
        <v>0.57295081967213113</v>
      </c>
      <c r="L29" s="50">
        <f t="shared" si="8"/>
        <v>0.57597684515195369</v>
      </c>
      <c r="M29" s="50">
        <f t="shared" si="8"/>
        <v>0.54654205607476636</v>
      </c>
      <c r="N29" s="50">
        <f t="shared" si="8"/>
        <v>0.5726459309757137</v>
      </c>
      <c r="O29" s="50">
        <f t="shared" si="8"/>
        <v>0.59456299327681961</v>
      </c>
      <c r="P29" s="50">
        <f t="shared" si="8"/>
        <v>0.42756410256410254</v>
      </c>
      <c r="Q29" s="50">
        <f t="shared" si="8"/>
        <v>0.54117224020136645</v>
      </c>
      <c r="R29" s="50">
        <f t="shared" si="8"/>
        <v>0.47782077999404587</v>
      </c>
      <c r="S29" s="50">
        <f t="shared" si="8"/>
        <v>0.37856940910376025</v>
      </c>
      <c r="T29" s="171"/>
      <c r="U29" s="172"/>
      <c r="V29" s="172"/>
      <c r="W29" s="173"/>
    </row>
    <row r="30" spans="2:23" ht="13.95" customHeight="1" x14ac:dyDescent="0.25">
      <c r="M30" s="110"/>
    </row>
    <row r="31" spans="2:23" ht="13.95" customHeight="1" x14ac:dyDescent="0.25">
      <c r="B31" s="110"/>
      <c r="C31" s="110"/>
      <c r="D31" s="111"/>
      <c r="E31" s="90"/>
      <c r="F31" s="90"/>
      <c r="G31" s="90"/>
      <c r="H31" s="90"/>
      <c r="I31" s="90"/>
      <c r="J31" s="90"/>
      <c r="K31" s="90"/>
      <c r="L31" s="90"/>
      <c r="M31" s="90"/>
      <c r="N31" s="90"/>
      <c r="O31" s="90"/>
      <c r="P31" s="90"/>
      <c r="Q31" s="90"/>
      <c r="R31" s="90"/>
      <c r="S31" s="90"/>
      <c r="T31" s="90"/>
      <c r="U31" s="90"/>
      <c r="V31" s="90"/>
    </row>
    <row r="32" spans="2:23" ht="13.95" customHeight="1" x14ac:dyDescent="0.25">
      <c r="B32" s="110"/>
      <c r="C32" s="110"/>
      <c r="D32" s="110"/>
    </row>
    <row r="33" spans="2:4" ht="13.95" customHeight="1" x14ac:dyDescent="0.25">
      <c r="B33" s="110"/>
      <c r="C33" s="110"/>
      <c r="D33" s="110"/>
    </row>
    <row r="34" spans="2:4" ht="13.95" customHeight="1" x14ac:dyDescent="0.25">
      <c r="B34" s="110"/>
      <c r="C34" s="110"/>
      <c r="D34" s="110"/>
    </row>
    <row r="35" spans="2:4" ht="13.95" customHeight="1" x14ac:dyDescent="0.25">
      <c r="B35" s="110"/>
      <c r="C35" s="110"/>
      <c r="D35" s="110"/>
    </row>
  </sheetData>
  <mergeCells count="10">
    <mergeCell ref="T10:W13"/>
    <mergeCell ref="B4:W4"/>
    <mergeCell ref="T26:W29"/>
    <mergeCell ref="B22:B25"/>
    <mergeCell ref="B26:B29"/>
    <mergeCell ref="B5:C5"/>
    <mergeCell ref="B6:B9"/>
    <mergeCell ref="B10:B13"/>
    <mergeCell ref="B14:B17"/>
    <mergeCell ref="B18:B2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35"/>
  <sheetViews>
    <sheetView zoomScaleNormal="100" workbookViewId="0"/>
  </sheetViews>
  <sheetFormatPr defaultRowHeight="13.2" x14ac:dyDescent="0.25"/>
  <cols>
    <col min="2" max="2" width="28.5546875" customWidth="1"/>
    <col min="3" max="19" width="13.44140625" customWidth="1"/>
    <col min="20" max="23" width="12.88671875" customWidth="1"/>
  </cols>
  <sheetData>
    <row r="1" spans="2:23" x14ac:dyDescent="0.25">
      <c r="M1" s="110"/>
    </row>
    <row r="2" spans="2:23" s="1" customFormat="1" ht="13.8" x14ac:dyDescent="0.25">
      <c r="B2" s="138" t="s">
        <v>90</v>
      </c>
      <c r="C2" s="52"/>
      <c r="D2" s="53"/>
      <c r="E2" s="53"/>
      <c r="F2" s="53"/>
      <c r="G2" s="53"/>
      <c r="H2" s="53"/>
      <c r="I2" s="53"/>
      <c r="J2" s="53"/>
      <c r="K2" s="53"/>
      <c r="L2" s="53"/>
      <c r="M2" s="112"/>
      <c r="N2" s="53"/>
      <c r="O2" s="53"/>
      <c r="P2" s="53"/>
      <c r="Q2" s="53"/>
      <c r="R2" s="53"/>
      <c r="S2" s="53"/>
    </row>
    <row r="3" spans="2:23" s="1" customFormat="1" x14ac:dyDescent="0.25">
      <c r="M3" s="91"/>
    </row>
    <row r="4" spans="2:23" s="1" customFormat="1" ht="13.95" customHeight="1" x14ac:dyDescent="0.25">
      <c r="B4" s="174" t="s">
        <v>57</v>
      </c>
      <c r="C4" s="174"/>
      <c r="D4" s="174"/>
      <c r="E4" s="174"/>
      <c r="F4" s="174"/>
      <c r="G4" s="174"/>
      <c r="H4" s="174"/>
      <c r="I4" s="174"/>
      <c r="J4" s="174"/>
      <c r="K4" s="174"/>
      <c r="L4" s="174"/>
      <c r="M4" s="174"/>
      <c r="N4" s="174"/>
      <c r="O4" s="174"/>
      <c r="P4" s="174"/>
      <c r="Q4" s="174"/>
      <c r="R4" s="174"/>
      <c r="S4" s="174"/>
      <c r="T4" s="174"/>
      <c r="U4" s="174"/>
      <c r="V4" s="174"/>
      <c r="W4" s="174"/>
    </row>
    <row r="5" spans="2:23" s="1" customFormat="1" ht="13.95" customHeight="1" x14ac:dyDescent="0.25">
      <c r="B5" s="163" t="s">
        <v>0</v>
      </c>
      <c r="C5" s="164" t="s">
        <v>2</v>
      </c>
      <c r="D5" s="45" t="s">
        <v>19</v>
      </c>
      <c r="E5" s="45" t="s">
        <v>20</v>
      </c>
      <c r="F5" s="45" t="s">
        <v>21</v>
      </c>
      <c r="G5" s="45" t="s">
        <v>22</v>
      </c>
      <c r="H5" s="45" t="s">
        <v>23</v>
      </c>
      <c r="I5" s="45" t="s">
        <v>24</v>
      </c>
      <c r="J5" s="45" t="s">
        <v>25</v>
      </c>
      <c r="K5" s="45" t="s">
        <v>26</v>
      </c>
      <c r="L5" s="45" t="s">
        <v>27</v>
      </c>
      <c r="M5" s="45" t="s">
        <v>28</v>
      </c>
      <c r="N5" s="45" t="s">
        <v>29</v>
      </c>
      <c r="O5" s="45" t="s">
        <v>30</v>
      </c>
      <c r="P5" s="45" t="s">
        <v>31</v>
      </c>
      <c r="Q5" s="45" t="s">
        <v>32</v>
      </c>
      <c r="R5" s="45" t="s">
        <v>33</v>
      </c>
      <c r="S5" s="46" t="s">
        <v>46</v>
      </c>
      <c r="T5" s="107" t="s">
        <v>81</v>
      </c>
      <c r="U5" s="136" t="s">
        <v>82</v>
      </c>
      <c r="V5" s="136" t="s">
        <v>83</v>
      </c>
      <c r="W5" s="107" t="s">
        <v>80</v>
      </c>
    </row>
    <row r="6" spans="2:23" s="1" customFormat="1" ht="13.95" customHeight="1" x14ac:dyDescent="0.2">
      <c r="B6" s="175" t="s">
        <v>3</v>
      </c>
      <c r="C6" s="48" t="s">
        <v>58</v>
      </c>
      <c r="D6" s="28">
        <v>358</v>
      </c>
      <c r="E6" s="28">
        <v>548</v>
      </c>
      <c r="F6" s="28">
        <v>683</v>
      </c>
      <c r="G6" s="28">
        <v>796</v>
      </c>
      <c r="H6" s="28">
        <v>683</v>
      </c>
      <c r="I6" s="28">
        <v>574</v>
      </c>
      <c r="J6" s="28">
        <v>681</v>
      </c>
      <c r="K6" s="28">
        <v>414</v>
      </c>
      <c r="L6" s="28">
        <v>440</v>
      </c>
      <c r="M6" s="28">
        <v>395</v>
      </c>
      <c r="N6" s="28">
        <v>589</v>
      </c>
      <c r="O6" s="28">
        <v>1376</v>
      </c>
      <c r="P6" s="28">
        <v>885</v>
      </c>
      <c r="Q6" s="28">
        <v>976</v>
      </c>
      <c r="R6" s="28">
        <v>1261</v>
      </c>
      <c r="S6" s="104">
        <v>1197</v>
      </c>
      <c r="T6" s="28">
        <v>925</v>
      </c>
      <c r="U6" s="28">
        <v>515</v>
      </c>
      <c r="V6" s="28">
        <v>487</v>
      </c>
      <c r="W6" s="28">
        <f>SUM(D6:V6)</f>
        <v>13783</v>
      </c>
    </row>
    <row r="7" spans="2:23" s="1" customFormat="1" ht="13.95" customHeight="1" x14ac:dyDescent="0.2">
      <c r="B7" s="176"/>
      <c r="C7" s="48" t="s">
        <v>2</v>
      </c>
      <c r="D7" s="28">
        <v>87</v>
      </c>
      <c r="E7" s="28">
        <v>133</v>
      </c>
      <c r="F7" s="28">
        <v>277</v>
      </c>
      <c r="G7" s="28">
        <v>255</v>
      </c>
      <c r="H7" s="28">
        <v>123</v>
      </c>
      <c r="I7" s="28">
        <v>68</v>
      </c>
      <c r="J7" s="28">
        <v>150</v>
      </c>
      <c r="K7" s="28">
        <v>158</v>
      </c>
      <c r="L7" s="28">
        <v>147</v>
      </c>
      <c r="M7" s="28">
        <v>67</v>
      </c>
      <c r="N7" s="28">
        <v>137</v>
      </c>
      <c r="O7" s="28">
        <v>445</v>
      </c>
      <c r="P7" s="28">
        <v>254</v>
      </c>
      <c r="Q7" s="28">
        <v>323</v>
      </c>
      <c r="R7" s="28">
        <v>474</v>
      </c>
      <c r="S7" s="104">
        <v>677</v>
      </c>
      <c r="T7" s="28">
        <v>345</v>
      </c>
      <c r="U7" s="28">
        <v>199</v>
      </c>
      <c r="V7" s="28">
        <v>100</v>
      </c>
      <c r="W7" s="28">
        <f>SUM(D7:V7)</f>
        <v>4419</v>
      </c>
    </row>
    <row r="8" spans="2:23" s="1" customFormat="1" ht="13.95" customHeight="1" x14ac:dyDescent="0.25">
      <c r="B8" s="177" t="s">
        <v>14</v>
      </c>
      <c r="C8" s="49" t="s">
        <v>59</v>
      </c>
      <c r="D8" s="50">
        <f>D7/D6</f>
        <v>0.24301675977653631</v>
      </c>
      <c r="E8" s="50">
        <f t="shared" ref="E8:R8" si="0">E7/E6</f>
        <v>0.24270072992700731</v>
      </c>
      <c r="F8" s="50">
        <f t="shared" si="0"/>
        <v>0.4055636896046852</v>
      </c>
      <c r="G8" s="50">
        <f t="shared" si="0"/>
        <v>0.32035175879396988</v>
      </c>
      <c r="H8" s="50">
        <f t="shared" si="0"/>
        <v>0.1800878477306003</v>
      </c>
      <c r="I8" s="50">
        <f t="shared" si="0"/>
        <v>0.11846689895470383</v>
      </c>
      <c r="J8" s="50">
        <f t="shared" si="0"/>
        <v>0.22026431718061673</v>
      </c>
      <c r="K8" s="50">
        <f t="shared" si="0"/>
        <v>0.38164251207729466</v>
      </c>
      <c r="L8" s="50">
        <f t="shared" si="0"/>
        <v>0.33409090909090911</v>
      </c>
      <c r="M8" s="50">
        <f t="shared" si="0"/>
        <v>0.16962025316455695</v>
      </c>
      <c r="N8" s="50">
        <f t="shared" si="0"/>
        <v>0.23259762308998302</v>
      </c>
      <c r="O8" s="50">
        <f t="shared" si="0"/>
        <v>0.32340116279069769</v>
      </c>
      <c r="P8" s="50">
        <f t="shared" si="0"/>
        <v>0.28700564971751413</v>
      </c>
      <c r="Q8" s="50">
        <f t="shared" si="0"/>
        <v>0.33094262295081966</v>
      </c>
      <c r="R8" s="50">
        <f t="shared" si="0"/>
        <v>0.37589214908802537</v>
      </c>
      <c r="S8" s="105">
        <f>S7/S6</f>
        <v>0.56558061821219718</v>
      </c>
      <c r="T8" s="105">
        <f>T7/T6</f>
        <v>0.37297297297297299</v>
      </c>
      <c r="U8" s="105">
        <f>U7/U6</f>
        <v>0.38640776699029128</v>
      </c>
      <c r="V8" s="105">
        <f>V7/V6</f>
        <v>0.20533880903490759</v>
      </c>
      <c r="W8" s="105">
        <f>W7/W6</f>
        <v>0.32061234854530946</v>
      </c>
    </row>
    <row r="9" spans="2:23" s="1" customFormat="1" ht="13.95" customHeight="1" x14ac:dyDescent="0.2">
      <c r="B9" s="175" t="s">
        <v>11</v>
      </c>
      <c r="C9" s="48" t="s">
        <v>58</v>
      </c>
      <c r="D9" s="74">
        <v>614</v>
      </c>
      <c r="E9" s="74">
        <v>636</v>
      </c>
      <c r="F9" s="74">
        <v>440</v>
      </c>
      <c r="G9" s="74">
        <v>844</v>
      </c>
      <c r="H9" s="74">
        <v>731</v>
      </c>
      <c r="I9" s="74">
        <v>829</v>
      </c>
      <c r="J9" s="28">
        <v>494</v>
      </c>
      <c r="K9" s="28">
        <v>251</v>
      </c>
      <c r="L9" s="28">
        <v>394</v>
      </c>
      <c r="M9" s="120">
        <v>394</v>
      </c>
      <c r="N9" s="120">
        <v>307</v>
      </c>
      <c r="O9" s="120">
        <v>208</v>
      </c>
      <c r="P9" s="120">
        <v>181</v>
      </c>
      <c r="Q9" s="120">
        <v>203</v>
      </c>
      <c r="R9" s="120">
        <v>246</v>
      </c>
      <c r="S9" s="121">
        <v>300</v>
      </c>
      <c r="T9" s="120">
        <v>381</v>
      </c>
      <c r="U9" s="120">
        <v>491</v>
      </c>
      <c r="V9" s="120">
        <v>415</v>
      </c>
      <c r="W9" s="28">
        <f>SUM(D9:V9)</f>
        <v>8359</v>
      </c>
    </row>
    <row r="10" spans="2:23" s="1" customFormat="1" ht="13.95" customHeight="1" x14ac:dyDescent="0.2">
      <c r="B10" s="176"/>
      <c r="C10" s="48" t="s">
        <v>2</v>
      </c>
      <c r="D10" s="28">
        <v>46</v>
      </c>
      <c r="E10" s="28">
        <v>68</v>
      </c>
      <c r="F10" s="28">
        <v>59</v>
      </c>
      <c r="G10" s="28">
        <v>207</v>
      </c>
      <c r="H10" s="28">
        <v>197</v>
      </c>
      <c r="I10" s="28">
        <v>141</v>
      </c>
      <c r="J10" s="28">
        <v>120</v>
      </c>
      <c r="K10" s="28">
        <v>38</v>
      </c>
      <c r="L10" s="28">
        <v>121</v>
      </c>
      <c r="M10" s="28">
        <v>82</v>
      </c>
      <c r="N10" s="120">
        <v>14</v>
      </c>
      <c r="O10" s="120">
        <v>24</v>
      </c>
      <c r="P10" s="120">
        <v>19</v>
      </c>
      <c r="Q10" s="120">
        <v>54</v>
      </c>
      <c r="R10" s="120">
        <v>11</v>
      </c>
      <c r="S10" s="121">
        <v>88</v>
      </c>
      <c r="T10" s="120">
        <v>63</v>
      </c>
      <c r="U10" s="120">
        <v>67</v>
      </c>
      <c r="V10" s="120">
        <v>57</v>
      </c>
      <c r="W10" s="28">
        <f>SUM(D10:V10)</f>
        <v>1476</v>
      </c>
    </row>
    <row r="11" spans="2:23" s="1" customFormat="1" ht="13.95" customHeight="1" x14ac:dyDescent="0.25">
      <c r="B11" s="177" t="s">
        <v>15</v>
      </c>
      <c r="C11" s="49" t="s">
        <v>59</v>
      </c>
      <c r="D11" s="50">
        <f t="shared" ref="D11:W11" si="1">D10/D9</f>
        <v>7.4918566775244305E-2</v>
      </c>
      <c r="E11" s="50">
        <f t="shared" si="1"/>
        <v>0.1069182389937107</v>
      </c>
      <c r="F11" s="50">
        <f t="shared" si="1"/>
        <v>0.13409090909090909</v>
      </c>
      <c r="G11" s="50">
        <f t="shared" si="1"/>
        <v>0.24526066350710901</v>
      </c>
      <c r="H11" s="50">
        <f t="shared" si="1"/>
        <v>0.26949384404924759</v>
      </c>
      <c r="I11" s="50">
        <f t="shared" si="1"/>
        <v>0.17008443908323281</v>
      </c>
      <c r="J11" s="50">
        <f t="shared" si="1"/>
        <v>0.24291497975708501</v>
      </c>
      <c r="K11" s="50">
        <f t="shared" si="1"/>
        <v>0.15139442231075698</v>
      </c>
      <c r="L11" s="50">
        <f t="shared" si="1"/>
        <v>0.30710659898477155</v>
      </c>
      <c r="M11" s="50">
        <f>M10/M9</f>
        <v>0.20812182741116753</v>
      </c>
      <c r="N11" s="50">
        <f t="shared" si="1"/>
        <v>4.5602605863192182E-2</v>
      </c>
      <c r="O11" s="50">
        <f t="shared" si="1"/>
        <v>0.11538461538461539</v>
      </c>
      <c r="P11" s="50">
        <f t="shared" si="1"/>
        <v>0.10497237569060773</v>
      </c>
      <c r="Q11" s="50">
        <f t="shared" si="1"/>
        <v>0.26600985221674878</v>
      </c>
      <c r="R11" s="50">
        <f t="shared" si="1"/>
        <v>4.4715447154471545E-2</v>
      </c>
      <c r="S11" s="105">
        <f t="shared" si="1"/>
        <v>0.29333333333333333</v>
      </c>
      <c r="T11" s="105">
        <f t="shared" si="1"/>
        <v>0.16535433070866143</v>
      </c>
      <c r="U11" s="105">
        <f t="shared" si="1"/>
        <v>0.13645621181262729</v>
      </c>
      <c r="V11" s="105">
        <f t="shared" si="1"/>
        <v>0.13734939759036144</v>
      </c>
      <c r="W11" s="105">
        <f t="shared" si="1"/>
        <v>0.17657614547194642</v>
      </c>
    </row>
    <row r="12" spans="2:23" s="1" customFormat="1" ht="13.95" customHeight="1" x14ac:dyDescent="0.2">
      <c r="B12" s="175" t="s">
        <v>8</v>
      </c>
      <c r="C12" s="48" t="s">
        <v>58</v>
      </c>
      <c r="D12" s="28">
        <v>731</v>
      </c>
      <c r="E12" s="28">
        <v>768</v>
      </c>
      <c r="F12" s="28">
        <v>659</v>
      </c>
      <c r="G12" s="28">
        <v>810</v>
      </c>
      <c r="H12" s="28">
        <v>794</v>
      </c>
      <c r="I12" s="28">
        <v>962</v>
      </c>
      <c r="J12" s="28">
        <v>351</v>
      </c>
      <c r="K12" s="28">
        <v>266</v>
      </c>
      <c r="L12" s="28">
        <v>324</v>
      </c>
      <c r="M12" s="28">
        <v>242</v>
      </c>
      <c r="N12" s="28">
        <v>361</v>
      </c>
      <c r="O12" s="28">
        <v>420</v>
      </c>
      <c r="P12" s="28">
        <v>586</v>
      </c>
      <c r="Q12" s="28">
        <v>353</v>
      </c>
      <c r="R12" s="74">
        <v>463</v>
      </c>
      <c r="S12" s="106">
        <v>471</v>
      </c>
      <c r="T12" s="28">
        <v>420</v>
      </c>
      <c r="U12" s="74">
        <v>587</v>
      </c>
      <c r="V12" s="74">
        <v>376</v>
      </c>
      <c r="W12" s="28">
        <f>SUM(D12:V12)</f>
        <v>9944</v>
      </c>
    </row>
    <row r="13" spans="2:23" s="1" customFormat="1" ht="13.95" customHeight="1" x14ac:dyDescent="0.2">
      <c r="B13" s="176"/>
      <c r="C13" s="48" t="s">
        <v>2</v>
      </c>
      <c r="D13" s="28">
        <v>35</v>
      </c>
      <c r="E13" s="28">
        <v>82</v>
      </c>
      <c r="F13" s="28">
        <v>77</v>
      </c>
      <c r="G13" s="28">
        <v>75</v>
      </c>
      <c r="H13" s="28">
        <v>94</v>
      </c>
      <c r="I13" s="28">
        <v>104</v>
      </c>
      <c r="J13" s="28">
        <v>74</v>
      </c>
      <c r="K13" s="28">
        <v>54</v>
      </c>
      <c r="L13" s="28">
        <v>65</v>
      </c>
      <c r="M13" s="28">
        <v>7</v>
      </c>
      <c r="N13" s="28">
        <v>50</v>
      </c>
      <c r="O13" s="28">
        <v>54</v>
      </c>
      <c r="P13" s="28">
        <v>165</v>
      </c>
      <c r="Q13" s="28">
        <v>74</v>
      </c>
      <c r="R13" s="28">
        <v>15</v>
      </c>
      <c r="S13" s="104">
        <v>29</v>
      </c>
      <c r="T13" s="28">
        <v>29</v>
      </c>
      <c r="U13" s="28">
        <v>88</v>
      </c>
      <c r="V13" s="28">
        <v>58</v>
      </c>
      <c r="W13" s="28">
        <f>SUM(D13:V13)</f>
        <v>1229</v>
      </c>
    </row>
    <row r="14" spans="2:23" s="1" customFormat="1" ht="13.95" customHeight="1" x14ac:dyDescent="0.25">
      <c r="B14" s="177" t="s">
        <v>16</v>
      </c>
      <c r="C14" s="49" t="s">
        <v>59</v>
      </c>
      <c r="D14" s="50">
        <f t="shared" ref="D14:W14" si="2">D13/D12</f>
        <v>4.7879616963064295E-2</v>
      </c>
      <c r="E14" s="50">
        <f t="shared" si="2"/>
        <v>0.10677083333333333</v>
      </c>
      <c r="F14" s="50">
        <f t="shared" si="2"/>
        <v>0.11684370257966616</v>
      </c>
      <c r="G14" s="50">
        <f t="shared" si="2"/>
        <v>9.2592592592592587E-2</v>
      </c>
      <c r="H14" s="50">
        <f t="shared" si="2"/>
        <v>0.11838790931989925</v>
      </c>
      <c r="I14" s="50">
        <f t="shared" si="2"/>
        <v>0.10810810810810811</v>
      </c>
      <c r="J14" s="50">
        <f t="shared" si="2"/>
        <v>0.21082621082621084</v>
      </c>
      <c r="K14" s="50">
        <f t="shared" si="2"/>
        <v>0.20300751879699247</v>
      </c>
      <c r="L14" s="50">
        <f t="shared" si="2"/>
        <v>0.20061728395061729</v>
      </c>
      <c r="M14" s="50">
        <f t="shared" si="2"/>
        <v>2.8925619834710745E-2</v>
      </c>
      <c r="N14" s="50">
        <f t="shared" si="2"/>
        <v>0.13850415512465375</v>
      </c>
      <c r="O14" s="50">
        <f t="shared" si="2"/>
        <v>0.12857142857142856</v>
      </c>
      <c r="P14" s="50">
        <f t="shared" si="2"/>
        <v>0.28156996587030719</v>
      </c>
      <c r="Q14" s="50">
        <f t="shared" si="2"/>
        <v>0.20963172804532579</v>
      </c>
      <c r="R14" s="50">
        <f t="shared" si="2"/>
        <v>3.2397408207343416E-2</v>
      </c>
      <c r="S14" s="105">
        <f t="shared" si="2"/>
        <v>6.1571125265392782E-2</v>
      </c>
      <c r="T14" s="105">
        <f t="shared" si="2"/>
        <v>6.9047619047619052E-2</v>
      </c>
      <c r="U14" s="105">
        <f t="shared" si="2"/>
        <v>0.14991482112436116</v>
      </c>
      <c r="V14" s="105">
        <f t="shared" si="2"/>
        <v>0.15425531914893617</v>
      </c>
      <c r="W14" s="105">
        <f t="shared" si="2"/>
        <v>0.12359211584875301</v>
      </c>
    </row>
    <row r="15" spans="2:23" s="1" customFormat="1" ht="13.95" customHeight="1" x14ac:dyDescent="0.2">
      <c r="B15" s="175" t="s">
        <v>9</v>
      </c>
      <c r="C15" s="48" t="s">
        <v>58</v>
      </c>
      <c r="D15" s="28">
        <v>593</v>
      </c>
      <c r="E15" s="28">
        <v>594</v>
      </c>
      <c r="F15" s="28">
        <v>737</v>
      </c>
      <c r="G15" s="28">
        <v>795</v>
      </c>
      <c r="H15" s="28">
        <v>691</v>
      </c>
      <c r="I15" s="28">
        <v>771</v>
      </c>
      <c r="J15" s="28">
        <v>941</v>
      </c>
      <c r="K15" s="28">
        <v>822</v>
      </c>
      <c r="L15" s="28">
        <v>899</v>
      </c>
      <c r="M15" s="28">
        <v>910</v>
      </c>
      <c r="N15" s="28">
        <v>461</v>
      </c>
      <c r="O15" s="28">
        <v>706</v>
      </c>
      <c r="P15" s="28">
        <v>578</v>
      </c>
      <c r="Q15" s="28">
        <v>555</v>
      </c>
      <c r="R15" s="28">
        <v>798</v>
      </c>
      <c r="S15" s="104">
        <v>782</v>
      </c>
      <c r="T15" s="28">
        <v>1068</v>
      </c>
      <c r="U15" s="28">
        <v>1027</v>
      </c>
      <c r="V15" s="28">
        <v>1065</v>
      </c>
      <c r="W15" s="28">
        <f>SUM(D15:V15)</f>
        <v>14793</v>
      </c>
    </row>
    <row r="16" spans="2:23" s="1" customFormat="1" ht="13.95" customHeight="1" x14ac:dyDescent="0.2">
      <c r="B16" s="176"/>
      <c r="C16" s="48" t="s">
        <v>2</v>
      </c>
      <c r="D16" s="28">
        <v>122</v>
      </c>
      <c r="E16" s="28">
        <v>50</v>
      </c>
      <c r="F16" s="28">
        <v>110</v>
      </c>
      <c r="G16" s="28">
        <v>135</v>
      </c>
      <c r="H16" s="28">
        <v>209</v>
      </c>
      <c r="I16" s="28">
        <v>66</v>
      </c>
      <c r="J16" s="28">
        <v>299</v>
      </c>
      <c r="K16" s="28">
        <v>303</v>
      </c>
      <c r="L16" s="28">
        <v>259</v>
      </c>
      <c r="M16" s="28">
        <v>256</v>
      </c>
      <c r="N16" s="28">
        <v>26</v>
      </c>
      <c r="O16" s="28">
        <v>112</v>
      </c>
      <c r="P16" s="28">
        <v>127</v>
      </c>
      <c r="Q16" s="28">
        <v>50</v>
      </c>
      <c r="R16" s="28">
        <v>136</v>
      </c>
      <c r="S16" s="104">
        <v>141</v>
      </c>
      <c r="T16" s="28">
        <v>264</v>
      </c>
      <c r="U16" s="28">
        <v>338</v>
      </c>
      <c r="V16" s="28">
        <v>253</v>
      </c>
      <c r="W16" s="28">
        <f>SUM(D16:V16)</f>
        <v>3256</v>
      </c>
    </row>
    <row r="17" spans="2:23" s="1" customFormat="1" ht="13.95" customHeight="1" x14ac:dyDescent="0.25">
      <c r="B17" s="177" t="s">
        <v>17</v>
      </c>
      <c r="C17" s="49" t="s">
        <v>59</v>
      </c>
      <c r="D17" s="50">
        <f t="shared" ref="D17:W17" si="3">D16/D15</f>
        <v>0.20573355817875211</v>
      </c>
      <c r="E17" s="50">
        <f t="shared" si="3"/>
        <v>8.4175084175084181E-2</v>
      </c>
      <c r="F17" s="50">
        <f t="shared" si="3"/>
        <v>0.14925373134328357</v>
      </c>
      <c r="G17" s="50">
        <f t="shared" si="3"/>
        <v>0.16981132075471697</v>
      </c>
      <c r="H17" s="50">
        <f t="shared" si="3"/>
        <v>0.3024602026049204</v>
      </c>
      <c r="I17" s="50">
        <f t="shared" si="3"/>
        <v>8.5603112840466927E-2</v>
      </c>
      <c r="J17" s="50">
        <f t="shared" si="3"/>
        <v>0.31774707757704568</v>
      </c>
      <c r="K17" s="50">
        <f t="shared" si="3"/>
        <v>0.36861313868613138</v>
      </c>
      <c r="L17" s="50">
        <f t="shared" si="3"/>
        <v>0.28809788654060065</v>
      </c>
      <c r="M17" s="50">
        <f t="shared" si="3"/>
        <v>0.28131868131868132</v>
      </c>
      <c r="N17" s="50">
        <f t="shared" si="3"/>
        <v>5.6399132321041212E-2</v>
      </c>
      <c r="O17" s="50">
        <f t="shared" si="3"/>
        <v>0.15864022662889518</v>
      </c>
      <c r="P17" s="50">
        <f t="shared" si="3"/>
        <v>0.21972318339100347</v>
      </c>
      <c r="Q17" s="50">
        <f t="shared" si="3"/>
        <v>9.0090090090090086E-2</v>
      </c>
      <c r="R17" s="50">
        <f t="shared" si="3"/>
        <v>0.17042606516290726</v>
      </c>
      <c r="S17" s="105">
        <f t="shared" si="3"/>
        <v>0.18030690537084398</v>
      </c>
      <c r="T17" s="105">
        <f t="shared" si="3"/>
        <v>0.24719101123595505</v>
      </c>
      <c r="U17" s="105">
        <f t="shared" si="3"/>
        <v>0.32911392405063289</v>
      </c>
      <c r="V17" s="105">
        <f t="shared" si="3"/>
        <v>0.23755868544600939</v>
      </c>
      <c r="W17" s="105">
        <f t="shared" si="3"/>
        <v>0.22010410329209762</v>
      </c>
    </row>
    <row r="18" spans="2:23" s="1" customFormat="1" ht="13.95" customHeight="1" x14ac:dyDescent="0.2">
      <c r="B18" s="175" t="s">
        <v>10</v>
      </c>
      <c r="C18" s="48" t="s">
        <v>58</v>
      </c>
      <c r="D18" s="28">
        <v>675</v>
      </c>
      <c r="E18" s="28">
        <v>1041</v>
      </c>
      <c r="F18" s="28">
        <v>637</v>
      </c>
      <c r="G18" s="28">
        <v>937</v>
      </c>
      <c r="H18" s="28">
        <v>1040</v>
      </c>
      <c r="I18" s="28">
        <v>1335</v>
      </c>
      <c r="J18" s="28">
        <v>694</v>
      </c>
      <c r="K18" s="28">
        <v>687</v>
      </c>
      <c r="L18" s="28">
        <v>707</v>
      </c>
      <c r="M18" s="28">
        <v>759</v>
      </c>
      <c r="N18" s="28">
        <v>649</v>
      </c>
      <c r="O18" s="28">
        <v>728</v>
      </c>
      <c r="P18" s="28">
        <v>909</v>
      </c>
      <c r="Q18" s="28">
        <v>716</v>
      </c>
      <c r="R18" s="28">
        <v>607</v>
      </c>
      <c r="S18" s="104">
        <v>798</v>
      </c>
      <c r="T18" s="28">
        <v>1196</v>
      </c>
      <c r="U18" s="28">
        <v>1096</v>
      </c>
      <c r="V18" s="28">
        <v>1391</v>
      </c>
      <c r="W18" s="28">
        <f>SUM(D18:V18)</f>
        <v>16602</v>
      </c>
    </row>
    <row r="19" spans="2:23" s="1" customFormat="1" ht="13.95" customHeight="1" x14ac:dyDescent="0.2">
      <c r="B19" s="176"/>
      <c r="C19" s="48" t="s">
        <v>2</v>
      </c>
      <c r="D19" s="28">
        <v>127</v>
      </c>
      <c r="E19" s="28">
        <v>271</v>
      </c>
      <c r="F19" s="28">
        <v>115</v>
      </c>
      <c r="G19" s="28">
        <v>285</v>
      </c>
      <c r="H19" s="28">
        <v>238</v>
      </c>
      <c r="I19" s="28">
        <v>463</v>
      </c>
      <c r="J19" s="28">
        <v>275</v>
      </c>
      <c r="K19" s="28">
        <v>281</v>
      </c>
      <c r="L19" s="28">
        <v>205</v>
      </c>
      <c r="M19" s="28">
        <v>192</v>
      </c>
      <c r="N19" s="28">
        <v>105</v>
      </c>
      <c r="O19" s="28">
        <v>207</v>
      </c>
      <c r="P19" s="28">
        <v>329</v>
      </c>
      <c r="Q19" s="28">
        <v>129</v>
      </c>
      <c r="R19" s="28">
        <v>132</v>
      </c>
      <c r="S19" s="104">
        <v>202</v>
      </c>
      <c r="T19" s="28">
        <v>341</v>
      </c>
      <c r="U19" s="28">
        <v>344</v>
      </c>
      <c r="V19" s="28">
        <v>314</v>
      </c>
      <c r="W19" s="28">
        <f>SUM(D19:V19)</f>
        <v>4555</v>
      </c>
    </row>
    <row r="20" spans="2:23" s="1" customFormat="1" ht="13.95" customHeight="1" x14ac:dyDescent="0.25">
      <c r="B20" s="177" t="s">
        <v>18</v>
      </c>
      <c r="C20" s="49" t="s">
        <v>59</v>
      </c>
      <c r="D20" s="50">
        <f t="shared" ref="D20:W20" si="4">D19/D18</f>
        <v>0.18814814814814815</v>
      </c>
      <c r="E20" s="50">
        <f t="shared" si="4"/>
        <v>0.26032660902977905</v>
      </c>
      <c r="F20" s="50">
        <f t="shared" si="4"/>
        <v>0.18053375196232338</v>
      </c>
      <c r="G20" s="50">
        <f t="shared" si="4"/>
        <v>0.304162219850587</v>
      </c>
      <c r="H20" s="50">
        <f t="shared" si="4"/>
        <v>0.22884615384615384</v>
      </c>
      <c r="I20" s="50">
        <f t="shared" si="4"/>
        <v>0.34681647940074906</v>
      </c>
      <c r="J20" s="50">
        <f t="shared" si="4"/>
        <v>0.39625360230547552</v>
      </c>
      <c r="K20" s="50">
        <f t="shared" si="4"/>
        <v>0.40902474526928673</v>
      </c>
      <c r="L20" s="50">
        <f t="shared" si="4"/>
        <v>0.28995756718528998</v>
      </c>
      <c r="M20" s="50">
        <f t="shared" si="4"/>
        <v>0.25296442687747034</v>
      </c>
      <c r="N20" s="50">
        <f t="shared" si="4"/>
        <v>0.16178736517719569</v>
      </c>
      <c r="O20" s="50">
        <f t="shared" si="4"/>
        <v>0.28434065934065933</v>
      </c>
      <c r="P20" s="50">
        <f t="shared" si="4"/>
        <v>0.36193619361936191</v>
      </c>
      <c r="Q20" s="50">
        <f t="shared" si="4"/>
        <v>0.18016759776536312</v>
      </c>
      <c r="R20" s="50">
        <f t="shared" si="4"/>
        <v>0.21746293245469522</v>
      </c>
      <c r="S20" s="105">
        <f t="shared" si="4"/>
        <v>0.25313283208020049</v>
      </c>
      <c r="T20" s="105">
        <f t="shared" si="4"/>
        <v>0.28511705685618727</v>
      </c>
      <c r="U20" s="105">
        <f t="shared" si="4"/>
        <v>0.31386861313868614</v>
      </c>
      <c r="V20" s="105">
        <f t="shared" si="4"/>
        <v>0.22573687994248742</v>
      </c>
      <c r="W20" s="105">
        <f t="shared" si="4"/>
        <v>0.27436453439344655</v>
      </c>
    </row>
    <row r="21" spans="2:23" s="1" customFormat="1" ht="13.95" customHeight="1" x14ac:dyDescent="0.2">
      <c r="B21" s="175" t="s">
        <v>7</v>
      </c>
      <c r="C21" s="48" t="s">
        <v>58</v>
      </c>
      <c r="D21" s="51">
        <f>D6+D9+D12+D15+D18</f>
        <v>2971</v>
      </c>
      <c r="E21" s="51">
        <f t="shared" ref="E21:L21" si="5">E6+E9+E12+E15+E18</f>
        <v>3587</v>
      </c>
      <c r="F21" s="51">
        <f t="shared" si="5"/>
        <v>3156</v>
      </c>
      <c r="G21" s="51">
        <f t="shared" si="5"/>
        <v>4182</v>
      </c>
      <c r="H21" s="51">
        <f t="shared" si="5"/>
        <v>3939</v>
      </c>
      <c r="I21" s="51">
        <f t="shared" si="5"/>
        <v>4471</v>
      </c>
      <c r="J21" s="51">
        <f t="shared" si="5"/>
        <v>3161</v>
      </c>
      <c r="K21" s="51">
        <f t="shared" si="5"/>
        <v>2440</v>
      </c>
      <c r="L21" s="51">
        <f t="shared" si="5"/>
        <v>2764</v>
      </c>
      <c r="M21" s="51">
        <f>M6+M9+M12+M15+M18</f>
        <v>2700</v>
      </c>
      <c r="N21" s="51">
        <f>N6+N9+N12+N15+N18</f>
        <v>2367</v>
      </c>
      <c r="O21" s="51">
        <f t="shared" ref="O21:V21" si="6">O6+O9+O12+O15+O18</f>
        <v>3438</v>
      </c>
      <c r="P21" s="51">
        <f t="shared" si="6"/>
        <v>3139</v>
      </c>
      <c r="Q21" s="51">
        <f t="shared" si="6"/>
        <v>2803</v>
      </c>
      <c r="R21" s="51">
        <f t="shared" si="6"/>
        <v>3375</v>
      </c>
      <c r="S21" s="51">
        <f t="shared" si="6"/>
        <v>3548</v>
      </c>
      <c r="T21" s="51">
        <f t="shared" si="6"/>
        <v>3990</v>
      </c>
      <c r="U21" s="51">
        <f t="shared" si="6"/>
        <v>3716</v>
      </c>
      <c r="V21" s="51">
        <f t="shared" si="6"/>
        <v>3734</v>
      </c>
      <c r="W21" s="28">
        <f>SUM(D21:V21)</f>
        <v>63481</v>
      </c>
    </row>
    <row r="22" spans="2:23" s="1" customFormat="1" ht="13.95" customHeight="1" x14ac:dyDescent="0.2">
      <c r="B22" s="176"/>
      <c r="C22" s="48" t="s">
        <v>2</v>
      </c>
      <c r="D22" s="51">
        <f>D7+D10+D13+D16+D19</f>
        <v>417</v>
      </c>
      <c r="E22" s="51">
        <f t="shared" ref="E22:L22" si="7">E7+E10+E13+E16+E19</f>
        <v>604</v>
      </c>
      <c r="F22" s="51">
        <f t="shared" si="7"/>
        <v>638</v>
      </c>
      <c r="G22" s="51">
        <f t="shared" si="7"/>
        <v>957</v>
      </c>
      <c r="H22" s="51">
        <f t="shared" si="7"/>
        <v>861</v>
      </c>
      <c r="I22" s="51">
        <f>I7+I10+I13+I16+I19</f>
        <v>842</v>
      </c>
      <c r="J22" s="51">
        <f t="shared" si="7"/>
        <v>918</v>
      </c>
      <c r="K22" s="51">
        <f t="shared" si="7"/>
        <v>834</v>
      </c>
      <c r="L22" s="51">
        <f t="shared" si="7"/>
        <v>797</v>
      </c>
      <c r="M22" s="51">
        <f t="shared" ref="M22:V22" si="8">M7+M10+M13+M16+M19</f>
        <v>604</v>
      </c>
      <c r="N22" s="51">
        <f t="shared" si="8"/>
        <v>332</v>
      </c>
      <c r="O22" s="51">
        <f t="shared" si="8"/>
        <v>842</v>
      </c>
      <c r="P22" s="51">
        <f t="shared" si="8"/>
        <v>894</v>
      </c>
      <c r="Q22" s="51">
        <f t="shared" si="8"/>
        <v>630</v>
      </c>
      <c r="R22" s="51">
        <f t="shared" si="8"/>
        <v>768</v>
      </c>
      <c r="S22" s="51">
        <f t="shared" si="8"/>
        <v>1137</v>
      </c>
      <c r="T22" s="51">
        <f t="shared" si="8"/>
        <v>1042</v>
      </c>
      <c r="U22" s="51">
        <f t="shared" si="8"/>
        <v>1036</v>
      </c>
      <c r="V22" s="51">
        <f t="shared" si="8"/>
        <v>782</v>
      </c>
      <c r="W22" s="28">
        <f>SUM(D22:V22)</f>
        <v>14935</v>
      </c>
    </row>
    <row r="23" spans="2:23" s="1" customFormat="1" ht="13.95" customHeight="1" x14ac:dyDescent="0.25">
      <c r="B23" s="177"/>
      <c r="C23" s="49" t="s">
        <v>59</v>
      </c>
      <c r="D23" s="50">
        <f>D22/D21</f>
        <v>0.140356782228206</v>
      </c>
      <c r="E23" s="50">
        <f t="shared" ref="E23:W23" si="9">E22/E21</f>
        <v>0.16838583774742125</v>
      </c>
      <c r="F23" s="50">
        <f t="shared" si="9"/>
        <v>0.20215462610899873</v>
      </c>
      <c r="G23" s="50">
        <f t="shared" si="9"/>
        <v>0.22883787661406027</v>
      </c>
      <c r="H23" s="50">
        <f t="shared" si="9"/>
        <v>0.21858339680121858</v>
      </c>
      <c r="I23" s="50">
        <f t="shared" si="9"/>
        <v>0.18832475956161931</v>
      </c>
      <c r="J23" s="50">
        <f t="shared" si="9"/>
        <v>0.29041442581461563</v>
      </c>
      <c r="K23" s="50">
        <f t="shared" si="9"/>
        <v>0.34180327868852461</v>
      </c>
      <c r="L23" s="50">
        <f t="shared" si="9"/>
        <v>0.28835021707670044</v>
      </c>
      <c r="M23" s="50">
        <f t="shared" si="9"/>
        <v>0.22370370370370371</v>
      </c>
      <c r="N23" s="50">
        <f t="shared" si="9"/>
        <v>0.14026193493874103</v>
      </c>
      <c r="O23" s="50">
        <f t="shared" si="9"/>
        <v>0.24490983129726585</v>
      </c>
      <c r="P23" s="50">
        <f t="shared" si="9"/>
        <v>0.2848040777317617</v>
      </c>
      <c r="Q23" s="50">
        <f t="shared" si="9"/>
        <v>0.22475918658580094</v>
      </c>
      <c r="R23" s="50">
        <f t="shared" si="9"/>
        <v>0.22755555555555557</v>
      </c>
      <c r="S23" s="105">
        <f t="shared" si="9"/>
        <v>0.3204622322435175</v>
      </c>
      <c r="T23" s="105">
        <f t="shared" si="9"/>
        <v>0.2611528822055138</v>
      </c>
      <c r="U23" s="105">
        <f t="shared" si="9"/>
        <v>0.27879440258342303</v>
      </c>
      <c r="V23" s="105">
        <f t="shared" si="9"/>
        <v>0.20942688805570434</v>
      </c>
      <c r="W23" s="105">
        <f t="shared" si="9"/>
        <v>0.23526724531749657</v>
      </c>
    </row>
    <row r="24" spans="2:23" s="1" customFormat="1" ht="13.95" customHeight="1" x14ac:dyDescent="0.25">
      <c r="M24" s="91"/>
    </row>
    <row r="25" spans="2:23" s="1" customFormat="1" ht="13.95" customHeight="1" x14ac:dyDescent="0.25">
      <c r="B25" s="19"/>
    </row>
    <row r="26" spans="2:23" ht="13.95" customHeight="1" x14ac:dyDescent="0.25">
      <c r="D26" s="90"/>
      <c r="E26" s="90"/>
      <c r="F26" s="90"/>
      <c r="G26" s="90"/>
      <c r="H26" s="90"/>
      <c r="I26" s="90"/>
      <c r="J26" s="90"/>
      <c r="K26" s="90"/>
      <c r="L26" s="1"/>
      <c r="M26" s="1"/>
      <c r="N26" s="1"/>
      <c r="O26" s="1"/>
      <c r="P26" s="1"/>
      <c r="Q26" s="1"/>
      <c r="R26" s="1"/>
      <c r="S26" s="1"/>
      <c r="T26" s="1"/>
      <c r="U26" s="1"/>
      <c r="V26" s="1"/>
      <c r="W26" s="90"/>
    </row>
    <row r="27" spans="2:23" ht="13.95" customHeight="1" x14ac:dyDescent="0.25">
      <c r="B27" s="110"/>
      <c r="C27" s="110"/>
      <c r="D27" s="110"/>
      <c r="L27" s="1"/>
      <c r="M27" s="1"/>
      <c r="N27" s="1"/>
      <c r="O27" s="1"/>
      <c r="P27" s="1"/>
      <c r="Q27" s="1"/>
      <c r="R27" s="1"/>
      <c r="S27" s="1"/>
      <c r="T27" s="1"/>
      <c r="U27" s="1"/>
      <c r="V27" s="1"/>
    </row>
    <row r="28" spans="2:23" ht="13.95" customHeight="1" x14ac:dyDescent="0.25">
      <c r="L28" s="1"/>
      <c r="M28" s="1"/>
      <c r="N28" s="1"/>
      <c r="O28" s="1"/>
      <c r="P28" s="1"/>
      <c r="Q28" s="1"/>
      <c r="R28" s="1"/>
      <c r="S28" s="1"/>
      <c r="T28" s="1"/>
      <c r="U28" s="1"/>
      <c r="V28" s="1"/>
    </row>
    <row r="29" spans="2:23" ht="13.95" customHeight="1" x14ac:dyDescent="0.25">
      <c r="L29" s="1"/>
      <c r="M29" s="1"/>
      <c r="N29" s="1"/>
      <c r="O29" s="1"/>
      <c r="P29" s="1"/>
      <c r="Q29" s="1"/>
      <c r="R29" s="1"/>
      <c r="S29" s="1"/>
      <c r="T29" s="1"/>
      <c r="U29" s="1"/>
      <c r="V29" s="1"/>
    </row>
    <row r="30" spans="2:23" ht="13.95" customHeight="1" x14ac:dyDescent="0.25">
      <c r="L30" s="1"/>
      <c r="M30" s="1"/>
      <c r="N30" s="1"/>
      <c r="O30" s="1"/>
      <c r="P30" s="1"/>
      <c r="Q30" s="1"/>
      <c r="R30" s="1"/>
      <c r="S30" s="1"/>
      <c r="T30" s="1"/>
      <c r="U30" s="1"/>
      <c r="V30" s="1"/>
    </row>
    <row r="31" spans="2:23" ht="13.95" customHeight="1" x14ac:dyDescent="0.25">
      <c r="L31" s="1"/>
      <c r="M31" s="1"/>
      <c r="N31" s="1"/>
      <c r="O31" s="1"/>
      <c r="P31" s="1"/>
      <c r="Q31" s="1"/>
      <c r="R31" s="1"/>
      <c r="S31" s="1"/>
      <c r="T31" s="1"/>
      <c r="U31" s="1"/>
      <c r="V31" s="1"/>
    </row>
    <row r="32" spans="2:23" ht="13.95" customHeight="1" x14ac:dyDescent="0.25">
      <c r="L32" s="1"/>
      <c r="M32" s="1"/>
      <c r="N32" s="1"/>
      <c r="O32" s="1"/>
      <c r="P32" s="1"/>
      <c r="Q32" s="1"/>
      <c r="R32" s="1"/>
      <c r="S32" s="1"/>
      <c r="T32" s="1"/>
      <c r="U32" s="1"/>
      <c r="V32" s="1"/>
    </row>
    <row r="33" spans="11:22" ht="13.95" customHeight="1" x14ac:dyDescent="0.25">
      <c r="K33" s="1"/>
    </row>
    <row r="34" spans="11:22" ht="13.95" customHeight="1" x14ac:dyDescent="0.25">
      <c r="K34" s="90"/>
      <c r="L34" s="90"/>
      <c r="M34" s="90"/>
      <c r="N34" s="90"/>
      <c r="O34" s="90"/>
      <c r="P34" s="90"/>
      <c r="Q34" s="90"/>
      <c r="R34" s="90"/>
      <c r="S34" s="90"/>
      <c r="T34" s="90"/>
      <c r="U34" s="90"/>
      <c r="V34" s="90"/>
    </row>
    <row r="35" spans="11:22" ht="13.95" customHeight="1" x14ac:dyDescent="0.25">
      <c r="L35" s="90"/>
      <c r="M35" s="90"/>
      <c r="N35" s="90"/>
      <c r="O35" s="90"/>
      <c r="P35" s="90"/>
      <c r="Q35" s="90"/>
      <c r="R35" s="90"/>
      <c r="S35" s="90"/>
      <c r="T35" s="90"/>
      <c r="U35" s="90"/>
      <c r="V35" s="90"/>
    </row>
  </sheetData>
  <mergeCells count="8">
    <mergeCell ref="B4:W4"/>
    <mergeCell ref="B18:B20"/>
    <mergeCell ref="B21:B23"/>
    <mergeCell ref="B5:C5"/>
    <mergeCell ref="B6:B8"/>
    <mergeCell ref="B9:B11"/>
    <mergeCell ref="B12:B14"/>
    <mergeCell ref="B15:B17"/>
  </mergeCell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35"/>
  <sheetViews>
    <sheetView workbookViewId="0"/>
  </sheetViews>
  <sheetFormatPr defaultColWidth="9.109375" defaultRowHeight="13.2" x14ac:dyDescent="0.25"/>
  <cols>
    <col min="1" max="1" width="9.109375" style="1"/>
    <col min="2" max="2" width="28.5546875" style="1" customWidth="1"/>
    <col min="3" max="7" width="25.6640625" style="1" customWidth="1"/>
    <col min="8" max="9" width="28" style="1" bestFit="1" customWidth="1"/>
    <col min="10" max="10" width="23.88671875" style="1" bestFit="1" customWidth="1"/>
    <col min="11" max="11" width="22.109375" style="1" bestFit="1" customWidth="1"/>
    <col min="12" max="16384" width="9.109375" style="1"/>
  </cols>
  <sheetData>
    <row r="2" spans="2:10" ht="13.8" x14ac:dyDescent="0.25">
      <c r="B2" s="140" t="s">
        <v>88</v>
      </c>
    </row>
    <row r="4" spans="2:10" ht="13.95" customHeight="1" x14ac:dyDescent="0.25">
      <c r="B4" s="58"/>
      <c r="C4" s="59" t="s">
        <v>3</v>
      </c>
      <c r="D4" s="59" t="s">
        <v>67</v>
      </c>
      <c r="E4" s="59" t="s">
        <v>8</v>
      </c>
      <c r="F4" s="59" t="s">
        <v>9</v>
      </c>
      <c r="G4" s="59" t="s">
        <v>62</v>
      </c>
    </row>
    <row r="5" spans="2:10" ht="13.95" customHeight="1" x14ac:dyDescent="0.25">
      <c r="B5" s="60">
        <v>37711</v>
      </c>
      <c r="C5" s="61">
        <v>75.60528217035548</v>
      </c>
      <c r="D5" s="86">
        <v>36.75</v>
      </c>
      <c r="E5" s="61">
        <v>28.005874777897517</v>
      </c>
      <c r="F5" s="61">
        <v>28.103923591147542</v>
      </c>
      <c r="G5" s="61">
        <v>24.638234757734089</v>
      </c>
      <c r="J5" s="88"/>
    </row>
    <row r="6" spans="2:10" ht="13.95" customHeight="1" x14ac:dyDescent="0.25">
      <c r="B6" s="60">
        <v>38077</v>
      </c>
      <c r="C6" s="61">
        <v>60.111982576773052</v>
      </c>
      <c r="D6" s="86">
        <v>27.18</v>
      </c>
      <c r="E6" s="61">
        <v>24.91099690371891</v>
      </c>
      <c r="F6" s="61">
        <v>23.163284735023005</v>
      </c>
      <c r="G6" s="61">
        <v>34.123751692555636</v>
      </c>
      <c r="J6" s="88"/>
    </row>
    <row r="7" spans="2:10" ht="13.95" customHeight="1" x14ac:dyDescent="0.25">
      <c r="B7" s="60">
        <v>38442</v>
      </c>
      <c r="C7" s="61">
        <v>133.89593114930278</v>
      </c>
      <c r="D7" s="86">
        <v>36.18</v>
      </c>
      <c r="E7" s="61">
        <v>23.079171262367506</v>
      </c>
      <c r="F7" s="61">
        <v>30.443194388426669</v>
      </c>
      <c r="G7" s="61">
        <v>28.420119926095506</v>
      </c>
      <c r="J7" s="88"/>
    </row>
    <row r="8" spans="2:10" ht="13.95" customHeight="1" x14ac:dyDescent="0.25">
      <c r="B8" s="60">
        <v>38807</v>
      </c>
      <c r="C8" s="61">
        <v>75.034404430366735</v>
      </c>
      <c r="D8" s="86">
        <v>35.61</v>
      </c>
      <c r="E8" s="61">
        <v>31.708799069367661</v>
      </c>
      <c r="F8" s="61">
        <v>34.420104633962914</v>
      </c>
      <c r="G8" s="61">
        <v>33.15648328015687</v>
      </c>
      <c r="J8" s="88"/>
    </row>
    <row r="9" spans="2:10" ht="13.95" customHeight="1" x14ac:dyDescent="0.25">
      <c r="B9" s="60">
        <v>39172</v>
      </c>
      <c r="C9" s="61">
        <v>65.30206658207841</v>
      </c>
      <c r="D9" s="86">
        <v>39.47</v>
      </c>
      <c r="E9" s="61">
        <v>20.473538367798014</v>
      </c>
      <c r="F9" s="61">
        <v>37.124244581427327</v>
      </c>
      <c r="G9" s="61">
        <v>32.442038783159681</v>
      </c>
      <c r="J9" s="88"/>
    </row>
    <row r="10" spans="2:10" ht="13.95" customHeight="1" x14ac:dyDescent="0.25">
      <c r="B10" s="60">
        <v>39538</v>
      </c>
      <c r="C10" s="61">
        <v>115.65324015115537</v>
      </c>
      <c r="D10" s="86">
        <v>38.94</v>
      </c>
      <c r="E10" s="61">
        <v>36.681830291417072</v>
      </c>
      <c r="F10" s="61">
        <v>33.015502782486109</v>
      </c>
      <c r="G10" s="61">
        <v>31.332473000093557</v>
      </c>
      <c r="J10" s="88"/>
    </row>
    <row r="11" spans="2:10" ht="13.95" customHeight="1" x14ac:dyDescent="0.25">
      <c r="B11" s="60">
        <v>39903</v>
      </c>
      <c r="C11" s="61">
        <v>87.17788263443704</v>
      </c>
      <c r="D11" s="86">
        <v>42.14</v>
      </c>
      <c r="E11" s="61">
        <v>26.986158516402266</v>
      </c>
      <c r="F11" s="61">
        <v>38.205302273930336</v>
      </c>
      <c r="G11" s="61">
        <v>39.973362801604104</v>
      </c>
      <c r="J11" s="88"/>
    </row>
    <row r="12" spans="2:10" ht="13.95" customHeight="1" x14ac:dyDescent="0.25">
      <c r="B12" s="60">
        <v>40268</v>
      </c>
      <c r="C12" s="61">
        <v>94.943362106995238</v>
      </c>
      <c r="D12" s="86">
        <v>14.18</v>
      </c>
      <c r="E12" s="61">
        <v>64.026619668881281</v>
      </c>
      <c r="F12" s="61">
        <v>69.382659294415461</v>
      </c>
      <c r="G12" s="61">
        <v>38.729049910150145</v>
      </c>
      <c r="J12" s="88"/>
    </row>
    <row r="13" spans="2:10" ht="13.95" customHeight="1" x14ac:dyDescent="0.25">
      <c r="B13" s="60">
        <v>40633</v>
      </c>
      <c r="C13" s="61">
        <v>65.038719141948064</v>
      </c>
      <c r="D13" s="86">
        <v>64.91</v>
      </c>
      <c r="E13" s="61">
        <v>42.903086106737398</v>
      </c>
      <c r="F13" s="61">
        <v>37.380232381444031</v>
      </c>
      <c r="G13" s="61">
        <v>35.785444744958006</v>
      </c>
      <c r="J13" s="88"/>
    </row>
    <row r="14" spans="2:10" ht="13.95" customHeight="1" x14ac:dyDescent="0.25">
      <c r="B14" s="60">
        <v>40999</v>
      </c>
      <c r="C14" s="61">
        <v>94.077608442145618</v>
      </c>
      <c r="D14" s="61">
        <v>44.3</v>
      </c>
      <c r="E14" s="61">
        <v>20.840749023292073</v>
      </c>
      <c r="F14" s="61">
        <v>38.75839463401531</v>
      </c>
      <c r="G14" s="61">
        <v>35.760109059889949</v>
      </c>
      <c r="J14" s="88"/>
    </row>
    <row r="15" spans="2:10" ht="13.95" customHeight="1" x14ac:dyDescent="0.25">
      <c r="B15" s="60">
        <v>41364</v>
      </c>
      <c r="C15" s="61">
        <v>194.44086889291091</v>
      </c>
      <c r="D15" s="61">
        <v>33.9</v>
      </c>
      <c r="E15" s="61">
        <v>26.915362002102245</v>
      </c>
      <c r="F15" s="61">
        <v>33.021927842643834</v>
      </c>
      <c r="G15" s="61">
        <v>29.07507442729429</v>
      </c>
      <c r="J15" s="88"/>
    </row>
    <row r="16" spans="2:10" ht="13.95" customHeight="1" x14ac:dyDescent="0.25">
      <c r="B16" s="60">
        <v>41729</v>
      </c>
      <c r="C16" s="61">
        <v>91.702072647681234</v>
      </c>
      <c r="D16" s="61">
        <v>39.4</v>
      </c>
      <c r="E16" s="61">
        <v>34.648583547354455</v>
      </c>
      <c r="F16" s="61">
        <v>45.233515303087081</v>
      </c>
      <c r="G16" s="61">
        <v>29.878640282398909</v>
      </c>
      <c r="J16" s="88"/>
    </row>
    <row r="17" spans="2:10" ht="13.95" customHeight="1" x14ac:dyDescent="0.25">
      <c r="B17" s="60">
        <v>42094</v>
      </c>
      <c r="C17" s="61">
        <v>81.460879658452171</v>
      </c>
      <c r="D17" s="61">
        <v>33</v>
      </c>
      <c r="E17" s="61">
        <v>37.269588491985367</v>
      </c>
      <c r="F17" s="61">
        <v>36.19415073361624</v>
      </c>
      <c r="G17" s="61">
        <v>40.312480783902153</v>
      </c>
      <c r="J17" s="88"/>
    </row>
    <row r="18" spans="2:10" ht="13.95" customHeight="1" x14ac:dyDescent="0.25">
      <c r="B18" s="60">
        <v>42460</v>
      </c>
      <c r="C18" s="61">
        <v>66.999722322178116</v>
      </c>
      <c r="D18" s="61">
        <v>36.4</v>
      </c>
      <c r="E18" s="61">
        <v>32.399299474605954</v>
      </c>
      <c r="F18" s="61">
        <v>33.819559580071513</v>
      </c>
      <c r="G18" s="61">
        <v>30.076646938973514</v>
      </c>
      <c r="J18" s="88"/>
    </row>
    <row r="19" spans="2:10" ht="13.95" customHeight="1" x14ac:dyDescent="0.25">
      <c r="B19" s="60">
        <v>42825</v>
      </c>
      <c r="C19" s="61">
        <v>78.758424269667159</v>
      </c>
      <c r="D19" s="61">
        <v>29.1</v>
      </c>
      <c r="E19" s="61">
        <v>44.207568889088783</v>
      </c>
      <c r="F19" s="61">
        <v>55.070824392277189</v>
      </c>
      <c r="G19" s="61">
        <v>32.218090775936439</v>
      </c>
      <c r="J19" s="88"/>
    </row>
    <row r="20" spans="2:10" ht="13.95" customHeight="1" x14ac:dyDescent="0.25">
      <c r="B20" s="60">
        <v>43190</v>
      </c>
      <c r="C20" s="61">
        <v>74.271121515216009</v>
      </c>
      <c r="D20" s="61">
        <v>30.1</v>
      </c>
      <c r="E20" s="61">
        <v>37.407407407407405</v>
      </c>
      <c r="F20" s="61">
        <v>33.29</v>
      </c>
      <c r="G20" s="61">
        <v>45.092388540430591</v>
      </c>
      <c r="J20" s="88"/>
    </row>
    <row r="21" spans="2:10" ht="13.95" customHeight="1" x14ac:dyDescent="0.25">
      <c r="B21" s="60">
        <v>43555</v>
      </c>
      <c r="C21" s="61">
        <v>90.801250582370287</v>
      </c>
      <c r="D21" s="61">
        <v>37.9</v>
      </c>
      <c r="E21" s="61">
        <v>33.990391794643031</v>
      </c>
      <c r="F21" s="61">
        <v>30.26</v>
      </c>
      <c r="G21" s="61">
        <v>42.494606224595614</v>
      </c>
      <c r="J21" s="88"/>
    </row>
    <row r="22" spans="2:10" ht="13.95" customHeight="1" x14ac:dyDescent="0.25">
      <c r="B22" s="60">
        <v>43921</v>
      </c>
      <c r="C22" s="61">
        <v>55.591592121155259</v>
      </c>
      <c r="D22" s="61">
        <v>21.6</v>
      </c>
      <c r="E22" s="61">
        <v>28.79</v>
      </c>
      <c r="F22" s="61">
        <v>53.036503519397613</v>
      </c>
      <c r="G22" s="61">
        <v>31.929349699545245</v>
      </c>
      <c r="J22" s="88"/>
    </row>
    <row r="23" spans="2:10" ht="13.95" customHeight="1" x14ac:dyDescent="0.25">
      <c r="B23" s="60">
        <v>44286</v>
      </c>
      <c r="C23" s="61">
        <v>69.778008568090343</v>
      </c>
      <c r="D23" s="61">
        <v>23.6</v>
      </c>
      <c r="E23" s="61">
        <v>26.187160776642873</v>
      </c>
      <c r="F23" s="61">
        <v>33.356115489014641</v>
      </c>
      <c r="G23" s="61">
        <v>37.252291894896175</v>
      </c>
      <c r="J23" s="88"/>
    </row>
    <row r="24" spans="2:10" ht="13.95" customHeight="1" x14ac:dyDescent="0.25">
      <c r="B24" s="62" t="s">
        <v>80</v>
      </c>
      <c r="C24" s="63">
        <v>76.261810103989617</v>
      </c>
      <c r="D24" s="89"/>
      <c r="E24" s="63">
        <v>29.821023400947915</v>
      </c>
      <c r="F24" s="63">
        <v>37.340138052803944</v>
      </c>
      <c r="G24" s="63">
        <v>33.851407596431805</v>
      </c>
    </row>
    <row r="25" spans="2:10" ht="13.95" customHeight="1" x14ac:dyDescent="0.25"/>
    <row r="26" spans="2:10" ht="13.95" customHeight="1" x14ac:dyDescent="0.25">
      <c r="B26" s="91"/>
      <c r="C26" s="91"/>
      <c r="D26" s="91"/>
      <c r="E26" s="91"/>
      <c r="F26" s="91"/>
      <c r="G26" s="91"/>
    </row>
    <row r="27" spans="2:10" ht="13.95" customHeight="1" x14ac:dyDescent="0.25">
      <c r="B27" s="91"/>
      <c r="C27" s="91"/>
      <c r="D27" s="91"/>
      <c r="E27" s="123"/>
      <c r="F27" s="91"/>
      <c r="G27" s="91"/>
    </row>
    <row r="28" spans="2:10" ht="13.95" customHeight="1" x14ac:dyDescent="0.25">
      <c r="B28" s="91"/>
      <c r="C28" s="91"/>
      <c r="D28" s="91"/>
      <c r="E28" s="91"/>
      <c r="F28" s="91"/>
      <c r="G28" s="91"/>
    </row>
    <row r="29" spans="2:10" ht="13.95" customHeight="1" x14ac:dyDescent="0.25"/>
    <row r="30" spans="2:10" ht="13.95" customHeight="1" x14ac:dyDescent="0.25"/>
    <row r="31" spans="2:10" ht="13.95" customHeight="1" x14ac:dyDescent="0.25"/>
    <row r="32" spans="2:10" ht="13.95" customHeight="1" x14ac:dyDescent="0.25"/>
    <row r="33" ht="13.95" customHeight="1" x14ac:dyDescent="0.25"/>
    <row r="34" ht="13.95" customHeight="1" x14ac:dyDescent="0.25"/>
    <row r="35" ht="13.95" customHeight="1" x14ac:dyDescent="0.25"/>
  </sheetData>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106"/>
  <sheetViews>
    <sheetView workbookViewId="0"/>
  </sheetViews>
  <sheetFormatPr defaultColWidth="9.109375" defaultRowHeight="13.2" x14ac:dyDescent="0.25"/>
  <cols>
    <col min="1" max="1" width="9.109375" style="1"/>
    <col min="2" max="2" width="28.5546875" style="1" customWidth="1"/>
    <col min="3" max="7" width="16" style="1" customWidth="1"/>
    <col min="8" max="8" width="9.109375" style="1"/>
    <col min="9" max="9" width="15.88671875" style="1" customWidth="1"/>
    <col min="10" max="16384" width="9.109375" style="1"/>
  </cols>
  <sheetData>
    <row r="2" spans="2:15" ht="13.8" x14ac:dyDescent="0.25">
      <c r="B2" s="138" t="s">
        <v>91</v>
      </c>
    </row>
    <row r="3" spans="2:15" x14ac:dyDescent="0.25">
      <c r="I3" s="91"/>
      <c r="J3" s="91"/>
      <c r="K3" s="91"/>
    </row>
    <row r="4" spans="2:15" ht="13.95" customHeight="1" x14ac:dyDescent="0.25">
      <c r="D4" s="64" t="s">
        <v>63</v>
      </c>
      <c r="E4" s="64" t="s">
        <v>64</v>
      </c>
      <c r="F4" s="64" t="s">
        <v>65</v>
      </c>
      <c r="G4" s="65" t="s">
        <v>66</v>
      </c>
      <c r="I4" s="91"/>
      <c r="J4" s="91"/>
      <c r="K4" s="91"/>
    </row>
    <row r="5" spans="2:15" ht="13.95" customHeight="1" x14ac:dyDescent="0.25">
      <c r="B5" s="178" t="s">
        <v>34</v>
      </c>
      <c r="C5" s="66" t="s">
        <v>19</v>
      </c>
      <c r="D5" s="67">
        <v>0</v>
      </c>
      <c r="E5" s="67">
        <v>5.3763440860215055E-2</v>
      </c>
      <c r="F5" s="67">
        <v>0.94623655913978499</v>
      </c>
      <c r="G5" s="68">
        <v>358</v>
      </c>
      <c r="I5" s="91"/>
      <c r="J5" s="91"/>
      <c r="K5" s="91"/>
      <c r="M5" s="109"/>
      <c r="N5" s="109"/>
      <c r="O5" s="109"/>
    </row>
    <row r="6" spans="2:15" ht="13.95" customHeight="1" x14ac:dyDescent="0.25">
      <c r="B6" s="179"/>
      <c r="C6" s="66" t="s">
        <v>20</v>
      </c>
      <c r="D6" s="67">
        <v>0</v>
      </c>
      <c r="E6" s="67">
        <v>0.35502958579881655</v>
      </c>
      <c r="F6" s="67">
        <v>0.6449704142011834</v>
      </c>
      <c r="G6" s="68">
        <v>548</v>
      </c>
      <c r="M6" s="109"/>
      <c r="N6" s="109"/>
      <c r="O6" s="109"/>
    </row>
    <row r="7" spans="2:15" ht="13.95" customHeight="1" x14ac:dyDescent="0.25">
      <c r="B7" s="179"/>
      <c r="C7" s="66" t="s">
        <v>21</v>
      </c>
      <c r="D7" s="67">
        <v>4.6052631578947366E-2</v>
      </c>
      <c r="E7" s="67">
        <v>0</v>
      </c>
      <c r="F7" s="67">
        <v>0.95394736842105265</v>
      </c>
      <c r="G7" s="68">
        <v>683</v>
      </c>
      <c r="M7" s="109"/>
      <c r="N7" s="109"/>
      <c r="O7" s="109"/>
    </row>
    <row r="8" spans="2:15" ht="13.95" customHeight="1" x14ac:dyDescent="0.25">
      <c r="B8" s="179"/>
      <c r="C8" s="66" t="s">
        <v>22</v>
      </c>
      <c r="D8" s="67">
        <v>0</v>
      </c>
      <c r="E8" s="67">
        <v>9.3243243243243248E-2</v>
      </c>
      <c r="F8" s="67">
        <v>0.90675675675675671</v>
      </c>
      <c r="G8" s="68">
        <v>796</v>
      </c>
      <c r="M8" s="109"/>
      <c r="N8" s="109"/>
      <c r="O8" s="109"/>
    </row>
    <row r="9" spans="2:15" ht="13.95" customHeight="1" x14ac:dyDescent="0.25">
      <c r="B9" s="179"/>
      <c r="C9" s="66" t="s">
        <v>23</v>
      </c>
      <c r="D9" s="67">
        <v>6.6433566433566432E-2</v>
      </c>
      <c r="E9" s="67">
        <v>9.4405594405594401E-2</v>
      </c>
      <c r="F9" s="67">
        <v>0.83916083916083917</v>
      </c>
      <c r="G9" s="68">
        <v>683</v>
      </c>
      <c r="M9" s="109"/>
      <c r="N9" s="109"/>
      <c r="O9" s="109"/>
    </row>
    <row r="10" spans="2:15" ht="13.95" customHeight="1" x14ac:dyDescent="0.25">
      <c r="B10" s="179"/>
      <c r="C10" s="66" t="s">
        <v>24</v>
      </c>
      <c r="D10" s="67">
        <v>0</v>
      </c>
      <c r="E10" s="67">
        <v>6.9337442218798145E-2</v>
      </c>
      <c r="F10" s="67">
        <v>0.93066255778120188</v>
      </c>
      <c r="G10" s="68">
        <v>574</v>
      </c>
      <c r="M10" s="109"/>
      <c r="N10" s="109"/>
      <c r="O10" s="109"/>
    </row>
    <row r="11" spans="2:15" ht="13.95" customHeight="1" x14ac:dyDescent="0.25">
      <c r="B11" s="179"/>
      <c r="C11" s="66" t="s">
        <v>25</v>
      </c>
      <c r="D11" s="67">
        <v>3.0042918454935622E-2</v>
      </c>
      <c r="E11" s="67">
        <v>4.5064377682403435E-2</v>
      </c>
      <c r="F11" s="67">
        <v>0.92489270386266098</v>
      </c>
      <c r="G11" s="68">
        <v>681</v>
      </c>
      <c r="M11" s="109"/>
      <c r="N11" s="109"/>
      <c r="O11" s="109"/>
    </row>
    <row r="12" spans="2:15" ht="13.95" customHeight="1" x14ac:dyDescent="0.25">
      <c r="B12" s="179"/>
      <c r="C12" s="66" t="s">
        <v>26</v>
      </c>
      <c r="D12" s="67">
        <v>0</v>
      </c>
      <c r="E12" s="67">
        <v>0.08</v>
      </c>
      <c r="F12" s="67">
        <v>0.92</v>
      </c>
      <c r="G12" s="68">
        <v>414</v>
      </c>
      <c r="M12" s="109"/>
      <c r="N12" s="109"/>
      <c r="O12" s="109"/>
    </row>
    <row r="13" spans="2:15" ht="13.95" customHeight="1" x14ac:dyDescent="0.25">
      <c r="B13" s="179"/>
      <c r="C13" s="66" t="s">
        <v>27</v>
      </c>
      <c r="D13" s="67">
        <v>7.7319587628865982E-2</v>
      </c>
      <c r="E13" s="67">
        <v>8.247422680412371E-2</v>
      </c>
      <c r="F13" s="67">
        <v>0.84020618556701032</v>
      </c>
      <c r="G13" s="68">
        <v>440</v>
      </c>
      <c r="M13" s="109"/>
      <c r="N13" s="109"/>
      <c r="O13" s="109"/>
    </row>
    <row r="14" spans="2:15" ht="13.95" customHeight="1" x14ac:dyDescent="0.25">
      <c r="B14" s="179"/>
      <c r="C14" s="66" t="s">
        <v>28</v>
      </c>
      <c r="D14" s="67">
        <v>0</v>
      </c>
      <c r="E14" s="67">
        <v>8.4805653710247356E-2</v>
      </c>
      <c r="F14" s="67">
        <v>0.9151943462897526</v>
      </c>
      <c r="G14" s="68">
        <v>283</v>
      </c>
      <c r="M14" s="109"/>
      <c r="N14" s="109"/>
      <c r="O14" s="109"/>
    </row>
    <row r="15" spans="2:15" ht="13.95" customHeight="1" x14ac:dyDescent="0.25">
      <c r="B15" s="179"/>
      <c r="C15" s="66" t="s">
        <v>29</v>
      </c>
      <c r="D15" s="67">
        <v>0</v>
      </c>
      <c r="E15" s="67">
        <v>0</v>
      </c>
      <c r="F15" s="67">
        <v>1</v>
      </c>
      <c r="G15" s="68">
        <v>119</v>
      </c>
      <c r="M15" s="109"/>
      <c r="N15" s="109"/>
      <c r="O15" s="109"/>
    </row>
    <row r="16" spans="2:15" ht="13.95" customHeight="1" x14ac:dyDescent="0.25">
      <c r="B16" s="179"/>
      <c r="C16" s="66" t="s">
        <v>30</v>
      </c>
      <c r="D16" s="67">
        <v>4.0632054176072234E-2</v>
      </c>
      <c r="E16" s="67">
        <v>0.11963882618510158</v>
      </c>
      <c r="F16" s="67">
        <v>0.83972911963882624</v>
      </c>
      <c r="G16" s="68">
        <v>443</v>
      </c>
      <c r="M16" s="109"/>
      <c r="N16" s="109"/>
      <c r="O16" s="109"/>
    </row>
    <row r="17" spans="2:15" ht="13.95" customHeight="1" x14ac:dyDescent="0.25">
      <c r="B17" s="179"/>
      <c r="C17" s="66" t="s">
        <v>31</v>
      </c>
      <c r="D17" s="67">
        <v>0</v>
      </c>
      <c r="E17" s="67">
        <v>0.19591836734693877</v>
      </c>
      <c r="F17" s="67">
        <v>0.80408163265306121</v>
      </c>
      <c r="G17" s="68">
        <v>735</v>
      </c>
      <c r="M17" s="109"/>
      <c r="N17" s="109"/>
      <c r="O17" s="109"/>
    </row>
    <row r="18" spans="2:15" ht="13.95" customHeight="1" x14ac:dyDescent="0.25">
      <c r="B18" s="179"/>
      <c r="C18" s="66" t="s">
        <v>32</v>
      </c>
      <c r="D18" s="67">
        <v>1.043338683788122E-2</v>
      </c>
      <c r="E18" s="67">
        <v>0.3186195826645265</v>
      </c>
      <c r="F18" s="67">
        <v>0.6709470304975923</v>
      </c>
      <c r="G18" s="68">
        <v>1246</v>
      </c>
      <c r="M18" s="109"/>
      <c r="N18" s="109"/>
      <c r="O18" s="109"/>
    </row>
    <row r="19" spans="2:15" ht="13.95" customHeight="1" x14ac:dyDescent="0.25">
      <c r="B19" s="179"/>
      <c r="C19" s="66" t="s">
        <v>33</v>
      </c>
      <c r="D19" s="67">
        <v>0</v>
      </c>
      <c r="E19" s="67">
        <v>1.3531799729364006E-2</v>
      </c>
      <c r="F19" s="67">
        <v>0.98646820027063598</v>
      </c>
      <c r="G19" s="68">
        <v>739</v>
      </c>
      <c r="M19" s="109"/>
      <c r="N19" s="109"/>
      <c r="O19" s="109"/>
    </row>
    <row r="20" spans="2:15" ht="13.95" customHeight="1" x14ac:dyDescent="0.25">
      <c r="B20" s="179"/>
      <c r="C20" s="66" t="s">
        <v>46</v>
      </c>
      <c r="D20" s="92">
        <v>0</v>
      </c>
      <c r="E20" s="92">
        <v>0.3419293218720153</v>
      </c>
      <c r="F20" s="92">
        <v>0.6580706781279847</v>
      </c>
      <c r="G20" s="93">
        <v>1047</v>
      </c>
      <c r="M20" s="109"/>
      <c r="N20" s="109"/>
      <c r="O20" s="109"/>
    </row>
    <row r="21" spans="2:15" ht="13.95" customHeight="1" x14ac:dyDescent="0.25">
      <c r="B21" s="179"/>
      <c r="C21" s="66" t="s">
        <v>81</v>
      </c>
      <c r="D21" s="92">
        <v>0</v>
      </c>
      <c r="E21" s="92">
        <v>3.9634146341463415E-2</v>
      </c>
      <c r="F21" s="92">
        <v>0.96036585365853655</v>
      </c>
      <c r="G21" s="93">
        <v>656</v>
      </c>
      <c r="M21" s="109"/>
      <c r="N21" s="109"/>
      <c r="O21" s="109"/>
    </row>
    <row r="22" spans="2:15" ht="13.95" customHeight="1" x14ac:dyDescent="0.25">
      <c r="B22" s="179"/>
      <c r="C22" s="66" t="s">
        <v>82</v>
      </c>
      <c r="D22" s="92">
        <v>0</v>
      </c>
      <c r="E22" s="92">
        <v>0.26112185686653772</v>
      </c>
      <c r="F22" s="92">
        <v>0.73887814313346223</v>
      </c>
      <c r="G22" s="68">
        <v>1034</v>
      </c>
      <c r="M22" s="109"/>
      <c r="N22" s="109"/>
      <c r="O22" s="109"/>
    </row>
    <row r="23" spans="2:15" ht="13.95" customHeight="1" x14ac:dyDescent="0.25">
      <c r="B23" s="179"/>
      <c r="C23" s="69" t="s">
        <v>83</v>
      </c>
      <c r="D23" s="70">
        <v>0</v>
      </c>
      <c r="E23" s="70">
        <v>6.9767441860465115E-2</v>
      </c>
      <c r="F23" s="70">
        <v>0.93023255813953487</v>
      </c>
      <c r="G23" s="71">
        <v>430</v>
      </c>
      <c r="M23" s="109"/>
      <c r="N23" s="109"/>
      <c r="O23" s="109"/>
    </row>
    <row r="24" spans="2:15" ht="13.95" customHeight="1" x14ac:dyDescent="0.25">
      <c r="B24" s="180"/>
      <c r="C24" s="94" t="s">
        <v>80</v>
      </c>
      <c r="D24" s="95">
        <v>9.2814371257485036E-3</v>
      </c>
      <c r="E24" s="95">
        <v>0.16267465069860279</v>
      </c>
      <c r="F24" s="95">
        <v>0.82804391217564866</v>
      </c>
      <c r="G24" s="96">
        <v>10020</v>
      </c>
      <c r="H24" s="108"/>
    </row>
    <row r="25" spans="2:15" ht="13.95" customHeight="1" x14ac:dyDescent="0.25">
      <c r="B25" s="178" t="s">
        <v>12</v>
      </c>
      <c r="C25" s="66" t="s">
        <v>19</v>
      </c>
      <c r="D25" s="67">
        <v>0.10199999999999999</v>
      </c>
      <c r="E25" s="67">
        <v>0.63</v>
      </c>
      <c r="F25" s="67">
        <v>0.26900000000000002</v>
      </c>
      <c r="G25" s="68">
        <v>612</v>
      </c>
    </row>
    <row r="26" spans="2:15" ht="13.95" customHeight="1" x14ac:dyDescent="0.25">
      <c r="B26" s="179"/>
      <c r="C26" s="66" t="s">
        <v>20</v>
      </c>
      <c r="D26" s="67">
        <v>0.502</v>
      </c>
      <c r="E26" s="67">
        <v>0.498</v>
      </c>
      <c r="F26" s="67">
        <v>0</v>
      </c>
      <c r="G26" s="68">
        <v>635</v>
      </c>
    </row>
    <row r="27" spans="2:15" ht="13.95" customHeight="1" x14ac:dyDescent="0.25">
      <c r="B27" s="179"/>
      <c r="C27" s="66" t="s">
        <v>21</v>
      </c>
      <c r="D27" s="67">
        <v>0.28599999999999998</v>
      </c>
      <c r="E27" s="67">
        <v>0.30599999999999999</v>
      </c>
      <c r="F27" s="67">
        <v>0.40799999999999997</v>
      </c>
      <c r="G27" s="68">
        <v>440</v>
      </c>
    </row>
    <row r="28" spans="2:15" ht="13.95" customHeight="1" x14ac:dyDescent="0.25">
      <c r="B28" s="179"/>
      <c r="C28" s="66" t="s">
        <v>22</v>
      </c>
      <c r="D28" s="67">
        <v>0.04</v>
      </c>
      <c r="E28" s="67">
        <v>0.74399999999999999</v>
      </c>
      <c r="F28" s="67">
        <v>0.216</v>
      </c>
      <c r="G28" s="68">
        <v>844</v>
      </c>
    </row>
    <row r="29" spans="2:15" ht="13.95" customHeight="1" x14ac:dyDescent="0.25">
      <c r="B29" s="179"/>
      <c r="C29" s="66" t="s">
        <v>23</v>
      </c>
      <c r="D29" s="67">
        <v>0.13800000000000001</v>
      </c>
      <c r="E29" s="67">
        <v>0.86199999999999999</v>
      </c>
      <c r="F29" s="67">
        <v>0</v>
      </c>
      <c r="G29" s="68">
        <v>730</v>
      </c>
    </row>
    <row r="30" spans="2:15" ht="13.95" customHeight="1" x14ac:dyDescent="0.25">
      <c r="B30" s="179"/>
      <c r="C30" s="66" t="s">
        <v>24</v>
      </c>
      <c r="D30" s="67">
        <v>1.6E-2</v>
      </c>
      <c r="E30" s="67">
        <v>0.88100000000000001</v>
      </c>
      <c r="F30" s="67">
        <v>0.104</v>
      </c>
      <c r="G30" s="68">
        <v>827</v>
      </c>
    </row>
    <row r="31" spans="2:15" ht="13.95" customHeight="1" x14ac:dyDescent="0.25">
      <c r="B31" s="179"/>
      <c r="C31" s="66" t="s">
        <v>25</v>
      </c>
      <c r="D31" s="67">
        <v>5.1999999999999998E-2</v>
      </c>
      <c r="E31" s="67">
        <v>0.85799999999999998</v>
      </c>
      <c r="F31" s="67">
        <v>9.0999999999999998E-2</v>
      </c>
      <c r="G31" s="68">
        <v>494</v>
      </c>
    </row>
    <row r="32" spans="2:15" ht="13.95" customHeight="1" x14ac:dyDescent="0.25">
      <c r="B32" s="179"/>
      <c r="C32" s="66" t="s">
        <v>26</v>
      </c>
      <c r="D32" s="67">
        <v>0.59899999999999998</v>
      </c>
      <c r="E32" s="67">
        <v>0.40100000000000002</v>
      </c>
      <c r="F32" s="67">
        <v>0</v>
      </c>
      <c r="G32" s="68">
        <v>251</v>
      </c>
    </row>
    <row r="33" spans="2:15" ht="13.95" customHeight="1" x14ac:dyDescent="0.25">
      <c r="B33" s="179"/>
      <c r="C33" s="66" t="s">
        <v>27</v>
      </c>
      <c r="D33" s="67">
        <v>0</v>
      </c>
      <c r="E33" s="67">
        <v>0</v>
      </c>
      <c r="F33" s="67">
        <v>1</v>
      </c>
      <c r="G33" s="68">
        <v>394</v>
      </c>
    </row>
    <row r="34" spans="2:15" ht="13.95" customHeight="1" x14ac:dyDescent="0.25">
      <c r="B34" s="179"/>
      <c r="C34" s="66" t="s">
        <v>28</v>
      </c>
      <c r="D34" s="67">
        <v>8.3000000000000004E-2</v>
      </c>
      <c r="E34" s="67">
        <v>0.49199999999999999</v>
      </c>
      <c r="F34" s="67">
        <v>0.42599999999999999</v>
      </c>
      <c r="G34" s="68">
        <v>394</v>
      </c>
    </row>
    <row r="35" spans="2:15" ht="13.95" customHeight="1" x14ac:dyDescent="0.25">
      <c r="B35" s="179"/>
      <c r="C35" s="66" t="s">
        <v>29</v>
      </c>
      <c r="D35" s="67">
        <v>0.14000000000000001</v>
      </c>
      <c r="E35" s="67">
        <v>0.76700000000000002</v>
      </c>
      <c r="F35" s="67">
        <v>9.2999999999999999E-2</v>
      </c>
      <c r="G35" s="68">
        <v>307</v>
      </c>
    </row>
    <row r="36" spans="2:15" x14ac:dyDescent="0.25">
      <c r="B36" s="179"/>
      <c r="C36" s="66" t="s">
        <v>30</v>
      </c>
      <c r="D36" s="67">
        <v>0.14499999999999999</v>
      </c>
      <c r="E36" s="67">
        <v>0.47499999999999998</v>
      </c>
      <c r="F36" s="67">
        <v>0.38</v>
      </c>
      <c r="G36" s="68">
        <v>208</v>
      </c>
    </row>
    <row r="37" spans="2:15" x14ac:dyDescent="0.25">
      <c r="B37" s="179"/>
      <c r="C37" s="66" t="s">
        <v>31</v>
      </c>
      <c r="D37" s="67">
        <v>8.5999999999999993E-2</v>
      </c>
      <c r="E37" s="67">
        <v>0.91400000000000003</v>
      </c>
      <c r="F37" s="67">
        <v>0</v>
      </c>
      <c r="G37" s="68">
        <v>181</v>
      </c>
    </row>
    <row r="38" spans="2:15" x14ac:dyDescent="0.25">
      <c r="B38" s="179"/>
      <c r="C38" s="66" t="s">
        <v>32</v>
      </c>
      <c r="D38" s="67">
        <v>0</v>
      </c>
      <c r="E38" s="67">
        <v>1</v>
      </c>
      <c r="F38" s="67">
        <v>0</v>
      </c>
      <c r="G38" s="68">
        <v>203</v>
      </c>
    </row>
    <row r="39" spans="2:15" x14ac:dyDescent="0.25">
      <c r="B39" s="179"/>
      <c r="C39" s="66" t="s">
        <v>33</v>
      </c>
      <c r="D39" s="67">
        <v>0.29399999999999998</v>
      </c>
      <c r="E39" s="67">
        <v>0.70599999999999996</v>
      </c>
      <c r="F39" s="67">
        <v>0</v>
      </c>
      <c r="G39" s="68">
        <v>246</v>
      </c>
    </row>
    <row r="40" spans="2:15" x14ac:dyDescent="0.25">
      <c r="B40" s="179"/>
      <c r="C40" s="66" t="s">
        <v>46</v>
      </c>
      <c r="D40" s="181" t="s">
        <v>84</v>
      </c>
      <c r="E40" s="182"/>
      <c r="F40" s="182"/>
      <c r="G40" s="183"/>
    </row>
    <row r="41" spans="2:15" x14ac:dyDescent="0.25">
      <c r="B41" s="179"/>
      <c r="C41" s="66" t="s">
        <v>81</v>
      </c>
      <c r="D41" s="184"/>
      <c r="E41" s="185"/>
      <c r="F41" s="185"/>
      <c r="G41" s="186"/>
    </row>
    <row r="42" spans="2:15" x14ac:dyDescent="0.25">
      <c r="B42" s="179"/>
      <c r="C42" s="66" t="s">
        <v>82</v>
      </c>
      <c r="D42" s="184"/>
      <c r="E42" s="185"/>
      <c r="F42" s="185"/>
      <c r="G42" s="186"/>
    </row>
    <row r="43" spans="2:15" x14ac:dyDescent="0.25">
      <c r="B43" s="179"/>
      <c r="C43" s="69" t="s">
        <v>83</v>
      </c>
      <c r="D43" s="184"/>
      <c r="E43" s="185"/>
      <c r="F43" s="185"/>
      <c r="G43" s="186"/>
    </row>
    <row r="44" spans="2:15" x14ac:dyDescent="0.25">
      <c r="B44" s="180"/>
      <c r="C44" s="94" t="s">
        <v>80</v>
      </c>
      <c r="D44" s="187"/>
      <c r="E44" s="188"/>
      <c r="F44" s="188"/>
      <c r="G44" s="189"/>
    </row>
    <row r="45" spans="2:15" x14ac:dyDescent="0.25">
      <c r="B45" s="178" t="s">
        <v>39</v>
      </c>
      <c r="C45" s="66" t="s">
        <v>19</v>
      </c>
      <c r="D45" s="67">
        <v>0.55990783410138245</v>
      </c>
      <c r="E45" s="67">
        <v>0.32718894009216593</v>
      </c>
      <c r="F45" s="67">
        <v>0.11290322580645161</v>
      </c>
      <c r="G45" s="68">
        <v>731</v>
      </c>
      <c r="M45" s="109"/>
      <c r="N45" s="109"/>
      <c r="O45" s="109"/>
    </row>
    <row r="46" spans="2:15" x14ac:dyDescent="0.25">
      <c r="B46" s="179"/>
      <c r="C46" s="66" t="s">
        <v>20</v>
      </c>
      <c r="D46" s="67">
        <v>0.70638297872340428</v>
      </c>
      <c r="E46" s="67">
        <v>0.13829787234042554</v>
      </c>
      <c r="F46" s="67">
        <v>0.15531914893617021</v>
      </c>
      <c r="G46" s="68">
        <v>768</v>
      </c>
      <c r="M46" s="109"/>
      <c r="N46" s="109"/>
      <c r="O46" s="109"/>
    </row>
    <row r="47" spans="2:15" x14ac:dyDescent="0.25">
      <c r="B47" s="179"/>
      <c r="C47" s="66" t="s">
        <v>21</v>
      </c>
      <c r="D47" s="67">
        <v>0.91392405063291138</v>
      </c>
      <c r="E47" s="67">
        <v>0</v>
      </c>
      <c r="F47" s="67">
        <v>8.6075949367088608E-2</v>
      </c>
      <c r="G47" s="68">
        <v>659</v>
      </c>
      <c r="M47" s="109"/>
      <c r="N47" s="109"/>
      <c r="O47" s="109"/>
    </row>
    <row r="48" spans="2:15" x14ac:dyDescent="0.25">
      <c r="B48" s="179"/>
      <c r="C48" s="66" t="s">
        <v>22</v>
      </c>
      <c r="D48" s="67">
        <v>0.32551724137931032</v>
      </c>
      <c r="E48" s="67">
        <v>0.47448275862068967</v>
      </c>
      <c r="F48" s="67">
        <v>0.2</v>
      </c>
      <c r="G48" s="68">
        <v>810</v>
      </c>
      <c r="M48" s="109"/>
      <c r="N48" s="109"/>
      <c r="O48" s="109"/>
    </row>
    <row r="49" spans="2:15" x14ac:dyDescent="0.25">
      <c r="B49" s="179"/>
      <c r="C49" s="66" t="s">
        <v>23</v>
      </c>
      <c r="D49" s="67">
        <v>0.27586206896551724</v>
      </c>
      <c r="E49" s="67">
        <v>0.34099616858237547</v>
      </c>
      <c r="F49" s="67">
        <v>0.38314176245210729</v>
      </c>
      <c r="G49" s="68">
        <v>794</v>
      </c>
      <c r="M49" s="109"/>
      <c r="N49" s="109"/>
      <c r="O49" s="109"/>
    </row>
    <row r="50" spans="2:15" x14ac:dyDescent="0.25">
      <c r="B50" s="179"/>
      <c r="C50" s="66" t="s">
        <v>24</v>
      </c>
      <c r="D50" s="67">
        <v>0.23328785811732605</v>
      </c>
      <c r="E50" s="67">
        <v>0.45702592087312416</v>
      </c>
      <c r="F50" s="67">
        <v>0.30968622100954979</v>
      </c>
      <c r="G50" s="68">
        <v>962</v>
      </c>
      <c r="M50" s="109"/>
      <c r="N50" s="109"/>
      <c r="O50" s="109"/>
    </row>
    <row r="51" spans="2:15" x14ac:dyDescent="0.25">
      <c r="B51" s="179"/>
      <c r="C51" s="66" t="s">
        <v>25</v>
      </c>
      <c r="D51" s="67">
        <v>0.53125</v>
      </c>
      <c r="E51" s="67">
        <v>0.24431818181818182</v>
      </c>
      <c r="F51" s="67">
        <v>0.22443181818181818</v>
      </c>
      <c r="G51" s="68">
        <v>351</v>
      </c>
      <c r="I51" s="91"/>
      <c r="M51" s="109"/>
      <c r="N51" s="109"/>
      <c r="O51" s="109"/>
    </row>
    <row r="52" spans="2:15" x14ac:dyDescent="0.25">
      <c r="B52" s="179"/>
      <c r="C52" s="66" t="s">
        <v>26</v>
      </c>
      <c r="D52" s="67">
        <v>0</v>
      </c>
      <c r="E52" s="67">
        <v>0.61654135338345861</v>
      </c>
      <c r="F52" s="67">
        <v>0.38345864661654133</v>
      </c>
      <c r="G52" s="68">
        <v>266</v>
      </c>
      <c r="I52" s="91"/>
      <c r="M52" s="109"/>
      <c r="N52" s="109"/>
      <c r="O52" s="109"/>
    </row>
    <row r="53" spans="2:15" x14ac:dyDescent="0.25">
      <c r="B53" s="179"/>
      <c r="C53" s="66" t="s">
        <v>27</v>
      </c>
      <c r="D53" s="67">
        <v>0.20394736842105263</v>
      </c>
      <c r="E53" s="67">
        <v>0.44078947368421051</v>
      </c>
      <c r="F53" s="67">
        <v>0.35526315789473684</v>
      </c>
      <c r="G53" s="68">
        <v>324</v>
      </c>
      <c r="M53" s="109"/>
      <c r="N53" s="109"/>
      <c r="O53" s="109"/>
    </row>
    <row r="54" spans="2:15" x14ac:dyDescent="0.25">
      <c r="B54" s="179"/>
      <c r="C54" s="66" t="s">
        <v>28</v>
      </c>
      <c r="D54" s="67">
        <v>0.28865979381443296</v>
      </c>
      <c r="E54" s="67">
        <v>0.50515463917525771</v>
      </c>
      <c r="F54" s="67">
        <v>0.20618556701030927</v>
      </c>
      <c r="G54" s="68">
        <v>97</v>
      </c>
      <c r="M54" s="109"/>
      <c r="N54" s="109"/>
      <c r="O54" s="109"/>
    </row>
    <row r="55" spans="2:15" x14ac:dyDescent="0.25">
      <c r="B55" s="179"/>
      <c r="C55" s="66" t="s">
        <v>29</v>
      </c>
      <c r="D55" s="67">
        <v>0.21777777777777776</v>
      </c>
      <c r="E55" s="67">
        <v>0.73777777777777775</v>
      </c>
      <c r="F55" s="67">
        <v>4.4444444444444446E-2</v>
      </c>
      <c r="G55" s="68">
        <v>225</v>
      </c>
      <c r="M55" s="109"/>
      <c r="N55" s="109"/>
      <c r="O55" s="109"/>
    </row>
    <row r="56" spans="2:15" x14ac:dyDescent="0.25">
      <c r="B56" s="179"/>
      <c r="C56" s="66" t="s">
        <v>30</v>
      </c>
      <c r="D56" s="67">
        <v>0.3611111111111111</v>
      </c>
      <c r="E56" s="67">
        <v>0.21759259259259259</v>
      </c>
      <c r="F56" s="67">
        <v>0.42129629629629628</v>
      </c>
      <c r="G56" s="68">
        <v>216</v>
      </c>
      <c r="M56" s="109"/>
      <c r="N56" s="109"/>
      <c r="O56" s="109"/>
    </row>
    <row r="57" spans="2:15" x14ac:dyDescent="0.25">
      <c r="B57" s="179"/>
      <c r="C57" s="66" t="s">
        <v>31</v>
      </c>
      <c r="D57" s="67">
        <v>0.19655172413793104</v>
      </c>
      <c r="E57" s="67">
        <v>0.64827586206896548</v>
      </c>
      <c r="F57" s="67">
        <v>0.15517241379310345</v>
      </c>
      <c r="G57" s="68">
        <v>290</v>
      </c>
      <c r="M57" s="109"/>
      <c r="N57" s="109"/>
      <c r="O57" s="109"/>
    </row>
    <row r="58" spans="2:15" x14ac:dyDescent="0.25">
      <c r="B58" s="179"/>
      <c r="C58" s="66" t="s">
        <v>32</v>
      </c>
      <c r="D58" s="67">
        <v>0.22522522522522523</v>
      </c>
      <c r="E58" s="67">
        <v>0.53153153153153154</v>
      </c>
      <c r="F58" s="67">
        <v>0.24324324324324326</v>
      </c>
      <c r="G58" s="68">
        <v>111</v>
      </c>
      <c r="M58" s="109"/>
      <c r="N58" s="109"/>
      <c r="O58" s="109"/>
    </row>
    <row r="59" spans="2:15" x14ac:dyDescent="0.25">
      <c r="B59" s="179"/>
      <c r="C59" s="66" t="s">
        <v>33</v>
      </c>
      <c r="D59" s="67">
        <v>0</v>
      </c>
      <c r="E59" s="67">
        <v>0.8033707865168539</v>
      </c>
      <c r="F59" s="67">
        <v>0.19662921348314608</v>
      </c>
      <c r="G59" s="68">
        <v>178</v>
      </c>
      <c r="M59" s="109"/>
      <c r="N59" s="109"/>
      <c r="O59" s="109"/>
    </row>
    <row r="60" spans="2:15" x14ac:dyDescent="0.25">
      <c r="B60" s="179"/>
      <c r="C60" s="66" t="s">
        <v>46</v>
      </c>
      <c r="D60" s="92">
        <v>9.9009900990099015E-2</v>
      </c>
      <c r="E60" s="92">
        <v>0.22772277227722773</v>
      </c>
      <c r="F60" s="92">
        <v>0.67326732673267331</v>
      </c>
      <c r="G60" s="93">
        <v>202</v>
      </c>
      <c r="M60" s="109"/>
      <c r="N60" s="109"/>
      <c r="O60" s="109"/>
    </row>
    <row r="61" spans="2:15" x14ac:dyDescent="0.25">
      <c r="B61" s="179"/>
      <c r="C61" s="66" t="s">
        <v>81</v>
      </c>
      <c r="D61" s="92">
        <v>0.10112359550561797</v>
      </c>
      <c r="E61" s="92">
        <v>0.898876404494382</v>
      </c>
      <c r="F61" s="92">
        <v>0</v>
      </c>
      <c r="G61" s="93">
        <v>89</v>
      </c>
      <c r="M61" s="109"/>
      <c r="N61" s="109"/>
      <c r="O61" s="109"/>
    </row>
    <row r="62" spans="2:15" x14ac:dyDescent="0.25">
      <c r="B62" s="179"/>
      <c r="C62" s="66" t="s">
        <v>82</v>
      </c>
      <c r="D62" s="92">
        <v>0.33395522388059701</v>
      </c>
      <c r="E62" s="92">
        <v>0.44962686567164178</v>
      </c>
      <c r="F62" s="92">
        <v>0.21641791044776118</v>
      </c>
      <c r="G62" s="68">
        <v>536</v>
      </c>
      <c r="M62" s="109"/>
      <c r="N62" s="109"/>
      <c r="O62" s="109"/>
    </row>
    <row r="63" spans="2:15" x14ac:dyDescent="0.25">
      <c r="B63" s="179"/>
      <c r="C63" s="69" t="s">
        <v>83</v>
      </c>
      <c r="D63" s="70">
        <v>0.42391304347826086</v>
      </c>
      <c r="E63" s="70">
        <v>0.57608695652173914</v>
      </c>
      <c r="F63" s="70">
        <v>0</v>
      </c>
      <c r="G63" s="71">
        <v>184</v>
      </c>
      <c r="M63" s="109"/>
      <c r="N63" s="109"/>
      <c r="O63" s="109"/>
    </row>
    <row r="64" spans="2:15" x14ac:dyDescent="0.25">
      <c r="B64" s="180"/>
      <c r="C64" s="94" t="s">
        <v>80</v>
      </c>
      <c r="D64" s="95">
        <v>0.37281687705343247</v>
      </c>
      <c r="E64" s="95">
        <v>0.40376966972159778</v>
      </c>
      <c r="F64" s="95">
        <v>0.22341345322496975</v>
      </c>
      <c r="G64" s="96">
        <v>5783</v>
      </c>
      <c r="H64" s="91"/>
    </row>
    <row r="65" spans="2:15" x14ac:dyDescent="0.25">
      <c r="B65" s="178" t="s">
        <v>40</v>
      </c>
      <c r="C65" s="66" t="s">
        <v>19</v>
      </c>
      <c r="D65" s="67">
        <v>0.62253521126760558</v>
      </c>
      <c r="E65" s="67">
        <v>0.30985915492957744</v>
      </c>
      <c r="F65" s="67">
        <v>6.7605633802816895E-2</v>
      </c>
      <c r="G65" s="68">
        <v>593</v>
      </c>
      <c r="M65" s="109"/>
      <c r="N65" s="109"/>
      <c r="O65" s="109"/>
    </row>
    <row r="66" spans="2:15" x14ac:dyDescent="0.25">
      <c r="B66" s="179"/>
      <c r="C66" s="66" t="s">
        <v>20</v>
      </c>
      <c r="D66" s="67">
        <v>0.76548672566371678</v>
      </c>
      <c r="E66" s="67">
        <v>0.16371681415929204</v>
      </c>
      <c r="F66" s="67">
        <v>7.0796460176991149E-2</v>
      </c>
      <c r="G66" s="68">
        <v>594</v>
      </c>
      <c r="M66" s="109"/>
      <c r="N66" s="109"/>
      <c r="O66" s="109"/>
    </row>
    <row r="67" spans="2:15" x14ac:dyDescent="0.25">
      <c r="B67" s="179"/>
      <c r="C67" s="66" t="s">
        <v>21</v>
      </c>
      <c r="D67" s="67">
        <v>0.3300970873786408</v>
      </c>
      <c r="E67" s="67">
        <v>0.38106796116504854</v>
      </c>
      <c r="F67" s="67">
        <v>0.28883495145631066</v>
      </c>
      <c r="G67" s="68">
        <v>737</v>
      </c>
      <c r="M67" s="109"/>
      <c r="N67" s="109"/>
      <c r="O67" s="109"/>
    </row>
    <row r="68" spans="2:15" x14ac:dyDescent="0.25">
      <c r="B68" s="179"/>
      <c r="C68" s="66" t="s">
        <v>22</v>
      </c>
      <c r="D68" s="67">
        <v>0.24027777777777778</v>
      </c>
      <c r="E68" s="67">
        <v>0.47222222222222221</v>
      </c>
      <c r="F68" s="67">
        <v>0.28749999999999998</v>
      </c>
      <c r="G68" s="68">
        <v>795</v>
      </c>
      <c r="M68" s="109"/>
      <c r="N68" s="109"/>
      <c r="O68" s="109"/>
    </row>
    <row r="69" spans="2:15" x14ac:dyDescent="0.25">
      <c r="B69" s="179"/>
      <c r="C69" s="66" t="s">
        <v>23</v>
      </c>
      <c r="D69" s="67">
        <v>0.3099510603588907</v>
      </c>
      <c r="E69" s="67">
        <v>0.56606851549755299</v>
      </c>
      <c r="F69" s="67">
        <v>0.12398042414355628</v>
      </c>
      <c r="G69" s="68">
        <v>691</v>
      </c>
      <c r="M69" s="109"/>
      <c r="N69" s="109"/>
      <c r="O69" s="109"/>
    </row>
    <row r="70" spans="2:15" x14ac:dyDescent="0.25">
      <c r="B70" s="179"/>
      <c r="C70" s="66" t="s">
        <v>24</v>
      </c>
      <c r="D70" s="67">
        <v>0.20224719101123595</v>
      </c>
      <c r="E70" s="67">
        <v>0.36179775280898874</v>
      </c>
      <c r="F70" s="67">
        <v>0.43595505617977526</v>
      </c>
      <c r="G70" s="68">
        <v>771</v>
      </c>
      <c r="M70" s="109"/>
      <c r="N70" s="109"/>
      <c r="O70" s="109"/>
    </row>
    <row r="71" spans="2:15" x14ac:dyDescent="0.25">
      <c r="B71" s="179"/>
      <c r="C71" s="66" t="s">
        <v>25</v>
      </c>
      <c r="D71" s="67">
        <v>0.10843373493975904</v>
      </c>
      <c r="E71" s="67">
        <v>0.41164658634538154</v>
      </c>
      <c r="F71" s="67">
        <v>0.47991967871485941</v>
      </c>
      <c r="G71" s="68">
        <v>941</v>
      </c>
      <c r="M71" s="109"/>
      <c r="N71" s="109"/>
      <c r="O71" s="109"/>
    </row>
    <row r="72" spans="2:15" x14ac:dyDescent="0.25">
      <c r="B72" s="179"/>
      <c r="C72" s="66" t="s">
        <v>26</v>
      </c>
      <c r="D72" s="67">
        <v>0</v>
      </c>
      <c r="E72" s="67">
        <v>0.28598130841121494</v>
      </c>
      <c r="F72" s="67">
        <v>0.71401869158878506</v>
      </c>
      <c r="G72" s="68">
        <v>822</v>
      </c>
      <c r="M72" s="109"/>
      <c r="N72" s="109"/>
      <c r="O72" s="109"/>
    </row>
    <row r="73" spans="2:15" x14ac:dyDescent="0.25">
      <c r="B73" s="179"/>
      <c r="C73" s="66" t="s">
        <v>27</v>
      </c>
      <c r="D73" s="67">
        <v>0.14877102199223805</v>
      </c>
      <c r="E73" s="67">
        <v>0.46054333764553684</v>
      </c>
      <c r="F73" s="67">
        <v>0.39068564036222508</v>
      </c>
      <c r="G73" s="68">
        <v>899</v>
      </c>
      <c r="M73" s="109"/>
      <c r="N73" s="109"/>
      <c r="O73" s="109"/>
    </row>
    <row r="74" spans="2:15" x14ac:dyDescent="0.25">
      <c r="B74" s="179"/>
      <c r="C74" s="66" t="s">
        <v>28</v>
      </c>
      <c r="D74" s="67">
        <v>0.12732342007434944</v>
      </c>
      <c r="E74" s="67">
        <v>0.60780669144981414</v>
      </c>
      <c r="F74" s="67">
        <v>0.26486988847583642</v>
      </c>
      <c r="G74" s="68">
        <v>900</v>
      </c>
      <c r="M74" s="109"/>
      <c r="N74" s="109"/>
      <c r="O74" s="109"/>
    </row>
    <row r="75" spans="2:15" x14ac:dyDescent="0.25">
      <c r="B75" s="179"/>
      <c r="C75" s="66" t="s">
        <v>29</v>
      </c>
      <c r="D75" s="67">
        <v>7.441860465116279E-2</v>
      </c>
      <c r="E75" s="67">
        <v>0.92558139534883721</v>
      </c>
      <c r="F75" s="67">
        <v>0</v>
      </c>
      <c r="G75" s="68">
        <v>461</v>
      </c>
      <c r="M75" s="109"/>
      <c r="N75" s="109"/>
      <c r="O75" s="109"/>
    </row>
    <row r="76" spans="2:15" x14ac:dyDescent="0.25">
      <c r="B76" s="179"/>
      <c r="C76" s="66" t="s">
        <v>30</v>
      </c>
      <c r="D76" s="67">
        <v>0</v>
      </c>
      <c r="E76" s="67">
        <v>0.48888888888888887</v>
      </c>
      <c r="F76" s="67">
        <v>0.51111111111111107</v>
      </c>
      <c r="G76" s="68">
        <v>706</v>
      </c>
      <c r="M76" s="109"/>
      <c r="N76" s="109"/>
      <c r="O76" s="109"/>
    </row>
    <row r="77" spans="2:15" x14ac:dyDescent="0.25">
      <c r="B77" s="179"/>
      <c r="C77" s="66" t="s">
        <v>31</v>
      </c>
      <c r="D77" s="67">
        <v>0.20242914979757085</v>
      </c>
      <c r="E77" s="67">
        <v>0.74089068825910931</v>
      </c>
      <c r="F77" s="67">
        <v>5.6680161943319839E-2</v>
      </c>
      <c r="G77" s="68">
        <v>578</v>
      </c>
      <c r="M77" s="109"/>
      <c r="N77" s="109"/>
      <c r="O77" s="109"/>
    </row>
    <row r="78" spans="2:15" x14ac:dyDescent="0.25">
      <c r="B78" s="179"/>
      <c r="C78" s="66" t="s">
        <v>32</v>
      </c>
      <c r="D78" s="67">
        <v>7.720588235294118E-2</v>
      </c>
      <c r="E78" s="67">
        <v>0.87132352941176472</v>
      </c>
      <c r="F78" s="67">
        <v>5.1470588235294115E-2</v>
      </c>
      <c r="G78" s="68">
        <v>563</v>
      </c>
      <c r="M78" s="109"/>
      <c r="N78" s="109"/>
      <c r="O78" s="109"/>
    </row>
    <row r="79" spans="2:15" x14ac:dyDescent="0.25">
      <c r="B79" s="179"/>
      <c r="C79" s="66" t="s">
        <v>33</v>
      </c>
      <c r="D79" s="67">
        <v>6.5239551478083593E-2</v>
      </c>
      <c r="E79" s="67">
        <v>0.14780835881753313</v>
      </c>
      <c r="F79" s="67">
        <v>0.78695208970438324</v>
      </c>
      <c r="G79" s="68">
        <v>791</v>
      </c>
      <c r="M79" s="109"/>
      <c r="N79" s="109"/>
      <c r="O79" s="109"/>
    </row>
    <row r="80" spans="2:15" x14ac:dyDescent="0.25">
      <c r="B80" s="179"/>
      <c r="C80" s="66" t="s">
        <v>46</v>
      </c>
      <c r="D80" s="92">
        <v>0.27715355805243447</v>
      </c>
      <c r="E80" s="92">
        <v>0.54681647940074907</v>
      </c>
      <c r="F80" s="92">
        <v>0.17602996254681649</v>
      </c>
      <c r="G80" s="93">
        <v>783</v>
      </c>
      <c r="M80" s="109"/>
      <c r="N80" s="109"/>
      <c r="O80" s="109"/>
    </row>
    <row r="81" spans="2:15" x14ac:dyDescent="0.25">
      <c r="B81" s="179"/>
      <c r="C81" s="66" t="s">
        <v>81</v>
      </c>
      <c r="D81" s="92">
        <v>0.29429429429429427</v>
      </c>
      <c r="E81" s="92">
        <v>0.65465465465465467</v>
      </c>
      <c r="F81" s="92">
        <v>5.1051051051051052E-2</v>
      </c>
      <c r="G81" s="93">
        <v>666</v>
      </c>
      <c r="M81" s="109"/>
      <c r="N81" s="109"/>
      <c r="O81" s="109"/>
    </row>
    <row r="82" spans="2:15" x14ac:dyDescent="0.25">
      <c r="B82" s="179"/>
      <c r="C82" s="66" t="s">
        <v>82</v>
      </c>
      <c r="D82" s="92">
        <v>7.407407407407407E-2</v>
      </c>
      <c r="E82" s="92">
        <v>0.1728395061728395</v>
      </c>
      <c r="F82" s="92">
        <v>0.75308641975308643</v>
      </c>
      <c r="G82" s="68">
        <v>324</v>
      </c>
      <c r="M82" s="109"/>
      <c r="N82" s="109"/>
      <c r="O82" s="109"/>
    </row>
    <row r="83" spans="2:15" x14ac:dyDescent="0.25">
      <c r="B83" s="179"/>
      <c r="C83" s="69" t="s">
        <v>83</v>
      </c>
      <c r="D83" s="70">
        <v>0.20597652081109924</v>
      </c>
      <c r="E83" s="70">
        <v>0.69477054429028817</v>
      </c>
      <c r="F83" s="70">
        <v>9.9252934898612588E-2</v>
      </c>
      <c r="G83" s="71">
        <v>937</v>
      </c>
      <c r="M83" s="109"/>
      <c r="N83" s="109"/>
      <c r="O83" s="109"/>
    </row>
    <row r="84" spans="2:15" x14ac:dyDescent="0.25">
      <c r="B84" s="180"/>
      <c r="C84" s="94" t="s">
        <v>80</v>
      </c>
      <c r="D84" s="95">
        <v>0.18741489982493678</v>
      </c>
      <c r="E84" s="95">
        <v>0.47801984049795759</v>
      </c>
      <c r="F84" s="95">
        <v>0.3345652596771056</v>
      </c>
      <c r="G84" s="96">
        <v>13552</v>
      </c>
    </row>
    <row r="85" spans="2:15" x14ac:dyDescent="0.25">
      <c r="B85" s="178" t="s">
        <v>41</v>
      </c>
      <c r="C85" s="66" t="s">
        <v>19</v>
      </c>
      <c r="D85" s="67">
        <v>0.76493256262042386</v>
      </c>
      <c r="E85" s="67">
        <v>0.17341040462427745</v>
      </c>
      <c r="F85" s="67">
        <v>6.1657032755298651E-2</v>
      </c>
      <c r="G85" s="68">
        <v>675</v>
      </c>
      <c r="M85" s="109"/>
      <c r="N85" s="109"/>
      <c r="O85" s="109"/>
    </row>
    <row r="86" spans="2:15" x14ac:dyDescent="0.25">
      <c r="B86" s="179"/>
      <c r="C86" s="66" t="s">
        <v>20</v>
      </c>
      <c r="D86" s="67">
        <v>0.42405063291139239</v>
      </c>
      <c r="E86" s="67">
        <v>0.33702531645569622</v>
      </c>
      <c r="F86" s="67">
        <v>0.23892405063291139</v>
      </c>
      <c r="G86" s="68">
        <v>1041</v>
      </c>
      <c r="M86" s="109"/>
      <c r="N86" s="109"/>
      <c r="O86" s="109"/>
    </row>
    <row r="87" spans="2:15" x14ac:dyDescent="0.25">
      <c r="B87" s="179"/>
      <c r="C87" s="66" t="s">
        <v>21</v>
      </c>
      <c r="D87" s="67">
        <v>0.51351351351351349</v>
      </c>
      <c r="E87" s="67">
        <v>0.46846846846846846</v>
      </c>
      <c r="F87" s="67">
        <v>1.8018018018018018E-2</v>
      </c>
      <c r="G87" s="68">
        <v>637</v>
      </c>
      <c r="M87" s="109"/>
      <c r="N87" s="109"/>
      <c r="O87" s="109"/>
    </row>
    <row r="88" spans="2:15" x14ac:dyDescent="0.25">
      <c r="B88" s="179"/>
      <c r="C88" s="66" t="s">
        <v>22</v>
      </c>
      <c r="D88" s="67">
        <v>0.43509615384615385</v>
      </c>
      <c r="E88" s="67">
        <v>0.33653846153846156</v>
      </c>
      <c r="F88" s="67">
        <v>0.22836538461538461</v>
      </c>
      <c r="G88" s="68">
        <v>937</v>
      </c>
      <c r="M88" s="109"/>
      <c r="N88" s="109"/>
      <c r="O88" s="109"/>
    </row>
    <row r="89" spans="2:15" x14ac:dyDescent="0.25">
      <c r="B89" s="179"/>
      <c r="C89" s="66" t="s">
        <v>23</v>
      </c>
      <c r="D89" s="67">
        <v>0.29144851657940662</v>
      </c>
      <c r="E89" s="67">
        <v>0.60907504363001741</v>
      </c>
      <c r="F89" s="67">
        <v>9.947643979057591E-2</v>
      </c>
      <c r="G89" s="68">
        <v>1040</v>
      </c>
      <c r="M89" s="109"/>
      <c r="N89" s="109"/>
      <c r="O89" s="109"/>
    </row>
    <row r="90" spans="2:15" x14ac:dyDescent="0.25">
      <c r="B90" s="179"/>
      <c r="C90" s="66" t="s">
        <v>24</v>
      </c>
      <c r="D90" s="67">
        <v>0.35086277732128185</v>
      </c>
      <c r="E90" s="67">
        <v>0.44864420706655711</v>
      </c>
      <c r="F90" s="67">
        <v>0.20049301561216104</v>
      </c>
      <c r="G90" s="68">
        <v>1335</v>
      </c>
      <c r="M90" s="109"/>
      <c r="N90" s="109"/>
      <c r="O90" s="109"/>
    </row>
    <row r="91" spans="2:15" x14ac:dyDescent="0.25">
      <c r="B91" s="179"/>
      <c r="C91" s="66" t="s">
        <v>25</v>
      </c>
      <c r="D91" s="67">
        <v>6.879194630872483E-2</v>
      </c>
      <c r="E91" s="67">
        <v>0.63590604026845643</v>
      </c>
      <c r="F91" s="67">
        <v>0.29530201342281881</v>
      </c>
      <c r="G91" s="68">
        <v>694</v>
      </c>
      <c r="M91" s="109"/>
      <c r="N91" s="109"/>
      <c r="O91" s="109"/>
    </row>
    <row r="92" spans="2:15" x14ac:dyDescent="0.25">
      <c r="B92" s="179"/>
      <c r="C92" s="66" t="s">
        <v>26</v>
      </c>
      <c r="D92" s="67">
        <v>0.22388059701492538</v>
      </c>
      <c r="E92" s="67">
        <v>0.31840796019900497</v>
      </c>
      <c r="F92" s="67">
        <v>0.45771144278606968</v>
      </c>
      <c r="G92" s="68">
        <v>687</v>
      </c>
      <c r="M92" s="109"/>
      <c r="N92" s="109"/>
      <c r="O92" s="109"/>
    </row>
    <row r="93" spans="2:15" x14ac:dyDescent="0.25">
      <c r="B93" s="179"/>
      <c r="C93" s="66" t="s">
        <v>27</v>
      </c>
      <c r="D93" s="67">
        <v>0.33754512635379064</v>
      </c>
      <c r="E93" s="67">
        <v>0.41696750902527074</v>
      </c>
      <c r="F93" s="67">
        <v>0.24548736462093862</v>
      </c>
      <c r="G93" s="68">
        <v>707</v>
      </c>
      <c r="M93" s="109"/>
      <c r="N93" s="109"/>
      <c r="O93" s="109"/>
    </row>
    <row r="94" spans="2:15" x14ac:dyDescent="0.25">
      <c r="B94" s="179"/>
      <c r="C94" s="66" t="s">
        <v>28</v>
      </c>
      <c r="D94" s="67">
        <v>0.31003382187147688</v>
      </c>
      <c r="E94" s="67">
        <v>0.36640360766629088</v>
      </c>
      <c r="F94" s="67">
        <v>0.32356257046223225</v>
      </c>
      <c r="G94" s="68">
        <v>887</v>
      </c>
      <c r="M94" s="109"/>
      <c r="N94" s="109"/>
      <c r="O94" s="109"/>
    </row>
    <row r="95" spans="2:15" x14ac:dyDescent="0.25">
      <c r="B95" s="179"/>
      <c r="C95" s="66" t="s">
        <v>29</v>
      </c>
      <c r="D95" s="67">
        <v>0.3888888888888889</v>
      </c>
      <c r="E95" s="67">
        <v>0.51555555555555554</v>
      </c>
      <c r="F95" s="67">
        <v>9.555555555555556E-2</v>
      </c>
      <c r="G95" s="68">
        <v>450</v>
      </c>
      <c r="M95" s="109"/>
      <c r="N95" s="109"/>
      <c r="O95" s="109"/>
    </row>
    <row r="96" spans="2:15" x14ac:dyDescent="0.25">
      <c r="B96" s="179"/>
      <c r="C96" s="66" t="s">
        <v>30</v>
      </c>
      <c r="D96" s="67">
        <v>0.48360655737704916</v>
      </c>
      <c r="E96" s="67">
        <v>0.44672131147540983</v>
      </c>
      <c r="F96" s="67">
        <v>6.9672131147540978E-2</v>
      </c>
      <c r="G96" s="68">
        <v>488</v>
      </c>
      <c r="M96" s="109"/>
      <c r="N96" s="109"/>
      <c r="O96" s="109"/>
    </row>
    <row r="97" spans="2:15" x14ac:dyDescent="0.25">
      <c r="B97" s="179"/>
      <c r="C97" s="66" t="s">
        <v>31</v>
      </c>
      <c r="D97" s="67">
        <v>4.0126715945089757E-2</v>
      </c>
      <c r="E97" s="67">
        <v>0.79725448785638864</v>
      </c>
      <c r="F97" s="67">
        <v>0.16261879619852165</v>
      </c>
      <c r="G97" s="68">
        <v>947</v>
      </c>
      <c r="M97" s="109"/>
      <c r="N97" s="109"/>
      <c r="O97" s="109"/>
    </row>
    <row r="98" spans="2:15" x14ac:dyDescent="0.25">
      <c r="B98" s="179"/>
      <c r="C98" s="66" t="s">
        <v>32</v>
      </c>
      <c r="D98" s="67">
        <v>0.26411290322580644</v>
      </c>
      <c r="E98" s="67">
        <v>0.73588709677419351</v>
      </c>
      <c r="F98" s="67">
        <v>0</v>
      </c>
      <c r="G98" s="68">
        <v>496</v>
      </c>
      <c r="M98" s="109"/>
      <c r="N98" s="109"/>
      <c r="O98" s="109"/>
    </row>
    <row r="99" spans="2:15" x14ac:dyDescent="0.25">
      <c r="B99" s="179"/>
      <c r="C99" s="66" t="s">
        <v>33</v>
      </c>
      <c r="D99" s="67">
        <v>0.52554744525547448</v>
      </c>
      <c r="E99" s="67">
        <v>0.23941605839416058</v>
      </c>
      <c r="F99" s="67">
        <v>0.23503649635036497</v>
      </c>
      <c r="G99" s="68">
        <v>685</v>
      </c>
      <c r="M99" s="109"/>
      <c r="N99" s="109"/>
      <c r="O99" s="109"/>
    </row>
    <row r="100" spans="2:15" x14ac:dyDescent="0.25">
      <c r="B100" s="179"/>
      <c r="C100" s="66" t="s">
        <v>46</v>
      </c>
      <c r="D100" s="92">
        <v>0.13909774436090225</v>
      </c>
      <c r="E100" s="92">
        <v>3.7593984962406013E-2</v>
      </c>
      <c r="F100" s="92">
        <v>0.82330827067669177</v>
      </c>
      <c r="G100" s="93">
        <v>266</v>
      </c>
      <c r="M100" s="109"/>
      <c r="N100" s="109"/>
      <c r="O100" s="109"/>
    </row>
    <row r="101" spans="2:15" x14ac:dyDescent="0.25">
      <c r="B101" s="179"/>
      <c r="C101" s="66" t="s">
        <v>81</v>
      </c>
      <c r="D101" s="92">
        <v>2.8050490883590462E-2</v>
      </c>
      <c r="E101" s="92">
        <v>0.81486676016830295</v>
      </c>
      <c r="F101" s="92">
        <v>0.15708274894810659</v>
      </c>
      <c r="G101" s="93">
        <v>713</v>
      </c>
      <c r="M101" s="109"/>
      <c r="N101" s="109"/>
      <c r="O101" s="109"/>
    </row>
    <row r="102" spans="2:15" x14ac:dyDescent="0.25">
      <c r="B102" s="179"/>
      <c r="C102" s="66" t="s">
        <v>82</v>
      </c>
      <c r="D102" s="92">
        <v>0.19</v>
      </c>
      <c r="E102" s="92">
        <v>0.81</v>
      </c>
      <c r="F102" s="92">
        <v>0</v>
      </c>
      <c r="G102" s="68">
        <v>741</v>
      </c>
      <c r="M102" s="109"/>
      <c r="N102" s="109"/>
      <c r="O102" s="109"/>
    </row>
    <row r="103" spans="2:15" x14ac:dyDescent="0.25">
      <c r="B103" s="179"/>
      <c r="C103" s="69" t="s">
        <v>83</v>
      </c>
      <c r="D103" s="70">
        <v>8.4337349397590355E-2</v>
      </c>
      <c r="E103" s="70">
        <v>0.75</v>
      </c>
      <c r="F103" s="70">
        <v>0.16566265060240964</v>
      </c>
      <c r="G103" s="71">
        <v>996</v>
      </c>
      <c r="M103" s="109"/>
      <c r="N103" s="109"/>
      <c r="O103" s="109"/>
    </row>
    <row r="104" spans="2:15" x14ac:dyDescent="0.25">
      <c r="B104" s="180"/>
      <c r="C104" s="94" t="s">
        <v>80</v>
      </c>
      <c r="D104" s="95">
        <v>0.29319711343549826</v>
      </c>
      <c r="E104" s="95">
        <v>0.51617611286791532</v>
      </c>
      <c r="F104" s="95">
        <v>0.1906267736965864</v>
      </c>
      <c r="G104" s="96">
        <v>12333</v>
      </c>
    </row>
    <row r="106" spans="2:15" x14ac:dyDescent="0.25">
      <c r="B106" s="4"/>
    </row>
  </sheetData>
  <mergeCells count="6">
    <mergeCell ref="B25:B44"/>
    <mergeCell ref="D40:G44"/>
    <mergeCell ref="B5:B24"/>
    <mergeCell ref="B45:B64"/>
    <mergeCell ref="B65:B84"/>
    <mergeCell ref="B85:B104"/>
  </mergeCells>
  <phoneticPr fontId="9" type="noConversion"/>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V35"/>
  <sheetViews>
    <sheetView workbookViewId="0"/>
  </sheetViews>
  <sheetFormatPr defaultRowHeight="13.2" x14ac:dyDescent="0.25"/>
  <cols>
    <col min="2" max="2" width="28.5546875" customWidth="1"/>
    <col min="3" max="19" width="10.88671875" customWidth="1"/>
    <col min="20" max="22" width="10.6640625" customWidth="1"/>
  </cols>
  <sheetData>
    <row r="2" spans="2:22" s="1" customFormat="1" ht="13.8" x14ac:dyDescent="0.25">
      <c r="B2" s="138" t="s">
        <v>92</v>
      </c>
    </row>
    <row r="3" spans="2:22" s="1" customFormat="1" x14ac:dyDescent="0.25"/>
    <row r="4" spans="2:22" s="1" customFormat="1" ht="13.95" customHeight="1" x14ac:dyDescent="0.25">
      <c r="B4" s="174" t="s">
        <v>60</v>
      </c>
      <c r="C4" s="174"/>
      <c r="D4" s="174"/>
      <c r="E4" s="174"/>
      <c r="F4" s="174"/>
      <c r="G4" s="174"/>
      <c r="H4" s="174"/>
      <c r="I4" s="174"/>
      <c r="J4" s="174"/>
      <c r="K4" s="174"/>
      <c r="L4" s="174"/>
      <c r="M4" s="174"/>
      <c r="N4" s="174"/>
      <c r="O4" s="174"/>
      <c r="P4" s="174"/>
      <c r="Q4" s="174"/>
      <c r="R4" s="174"/>
      <c r="S4" s="174"/>
      <c r="T4" s="174"/>
      <c r="U4" s="174"/>
      <c r="V4" s="174"/>
    </row>
    <row r="5" spans="2:22" s="1" customFormat="1" ht="13.95" customHeight="1" x14ac:dyDescent="0.25">
      <c r="B5" s="137"/>
      <c r="C5" s="132" t="s">
        <v>19</v>
      </c>
      <c r="D5" s="132" t="s">
        <v>20</v>
      </c>
      <c r="E5" s="132" t="s">
        <v>21</v>
      </c>
      <c r="F5" s="132" t="s">
        <v>22</v>
      </c>
      <c r="G5" s="132" t="s">
        <v>23</v>
      </c>
      <c r="H5" s="132" t="s">
        <v>24</v>
      </c>
      <c r="I5" s="132" t="s">
        <v>25</v>
      </c>
      <c r="J5" s="132" t="s">
        <v>26</v>
      </c>
      <c r="K5" s="132" t="s">
        <v>27</v>
      </c>
      <c r="L5" s="132" t="s">
        <v>28</v>
      </c>
      <c r="M5" s="132" t="s">
        <v>29</v>
      </c>
      <c r="N5" s="132" t="s">
        <v>30</v>
      </c>
      <c r="O5" s="132" t="s">
        <v>31</v>
      </c>
      <c r="P5" s="132" t="s">
        <v>32</v>
      </c>
      <c r="Q5" s="132" t="s">
        <v>33</v>
      </c>
      <c r="R5" s="132" t="s">
        <v>46</v>
      </c>
      <c r="S5" s="132" t="s">
        <v>81</v>
      </c>
      <c r="T5" s="132" t="s">
        <v>82</v>
      </c>
      <c r="U5" s="132" t="s">
        <v>83</v>
      </c>
      <c r="V5" s="132" t="s">
        <v>80</v>
      </c>
    </row>
    <row r="6" spans="2:22" s="1" customFormat="1" ht="13.95" customHeight="1" x14ac:dyDescent="0.25">
      <c r="B6" s="54" t="s">
        <v>61</v>
      </c>
      <c r="C6" s="55">
        <v>0</v>
      </c>
      <c r="D6" s="55">
        <v>0</v>
      </c>
      <c r="E6" s="55">
        <v>0</v>
      </c>
      <c r="F6" s="55">
        <v>0</v>
      </c>
      <c r="G6" s="55">
        <v>0</v>
      </c>
      <c r="H6" s="55">
        <v>0</v>
      </c>
      <c r="I6" s="55">
        <v>0</v>
      </c>
      <c r="J6" s="55">
        <v>0</v>
      </c>
      <c r="K6" s="55">
        <v>0</v>
      </c>
      <c r="L6" s="124">
        <v>0</v>
      </c>
      <c r="M6" s="124">
        <v>0</v>
      </c>
      <c r="N6" s="124">
        <v>0</v>
      </c>
      <c r="O6" s="124">
        <v>0</v>
      </c>
      <c r="P6" s="124">
        <v>0</v>
      </c>
      <c r="Q6" s="124">
        <v>0</v>
      </c>
      <c r="R6" s="124">
        <v>0</v>
      </c>
      <c r="S6" s="124">
        <v>0</v>
      </c>
      <c r="T6" s="124">
        <v>0</v>
      </c>
      <c r="U6" s="124">
        <v>0</v>
      </c>
      <c r="V6" s="55">
        <f>SUM(F6:U6)</f>
        <v>0</v>
      </c>
    </row>
    <row r="7" spans="2:22" s="1" customFormat="1" ht="13.95" customHeight="1" x14ac:dyDescent="0.25">
      <c r="B7" s="54" t="s">
        <v>12</v>
      </c>
      <c r="C7" s="55">
        <v>0</v>
      </c>
      <c r="D7" s="55">
        <v>0</v>
      </c>
      <c r="E7" s="55">
        <v>0</v>
      </c>
      <c r="F7" s="55">
        <v>2</v>
      </c>
      <c r="G7" s="55">
        <v>0</v>
      </c>
      <c r="H7" s="55">
        <v>2</v>
      </c>
      <c r="I7" s="76">
        <v>2</v>
      </c>
      <c r="J7" s="55">
        <v>3</v>
      </c>
      <c r="K7" s="55">
        <v>6</v>
      </c>
      <c r="L7" s="124">
        <v>0</v>
      </c>
      <c r="M7" s="124">
        <v>9</v>
      </c>
      <c r="N7" s="124">
        <v>0</v>
      </c>
      <c r="O7" s="124">
        <v>12</v>
      </c>
      <c r="P7" s="124">
        <v>6</v>
      </c>
      <c r="Q7" s="124">
        <v>1</v>
      </c>
      <c r="R7" s="124">
        <v>0</v>
      </c>
      <c r="S7" s="124">
        <v>0</v>
      </c>
      <c r="T7" s="124">
        <v>0</v>
      </c>
      <c r="U7" s="124">
        <v>0</v>
      </c>
      <c r="V7" s="55">
        <f>SUM(F7:U7)</f>
        <v>43</v>
      </c>
    </row>
    <row r="8" spans="2:22" s="1" customFormat="1" ht="13.95" customHeight="1" x14ac:dyDescent="0.25">
      <c r="B8" s="54" t="s">
        <v>39</v>
      </c>
      <c r="C8" s="55">
        <v>0</v>
      </c>
      <c r="D8" s="55">
        <v>0</v>
      </c>
      <c r="E8" s="55">
        <v>0</v>
      </c>
      <c r="F8" s="55">
        <v>0</v>
      </c>
      <c r="G8" s="55">
        <v>0</v>
      </c>
      <c r="H8" s="55">
        <v>3</v>
      </c>
      <c r="I8" s="55">
        <v>0</v>
      </c>
      <c r="J8" s="55">
        <v>2</v>
      </c>
      <c r="K8" s="55">
        <v>11</v>
      </c>
      <c r="L8" s="124">
        <v>2</v>
      </c>
      <c r="M8" s="124">
        <v>0</v>
      </c>
      <c r="N8" s="124">
        <v>0</v>
      </c>
      <c r="O8" s="124">
        <v>10</v>
      </c>
      <c r="P8" s="124">
        <v>3</v>
      </c>
      <c r="Q8" s="124">
        <v>0</v>
      </c>
      <c r="R8" s="124">
        <v>0</v>
      </c>
      <c r="S8" s="124">
        <v>0</v>
      </c>
      <c r="T8" s="124">
        <v>7</v>
      </c>
      <c r="U8" s="124">
        <v>10</v>
      </c>
      <c r="V8" s="55">
        <f>SUM(F8:U8)</f>
        <v>48</v>
      </c>
    </row>
    <row r="9" spans="2:22" s="1" customFormat="1" ht="13.95" customHeight="1" x14ac:dyDescent="0.25">
      <c r="B9" s="54" t="s">
        <v>40</v>
      </c>
      <c r="C9" s="55">
        <v>0</v>
      </c>
      <c r="D9" s="55">
        <v>0</v>
      </c>
      <c r="E9" s="55">
        <v>0</v>
      </c>
      <c r="F9" s="55">
        <v>0</v>
      </c>
      <c r="G9" s="55">
        <v>1</v>
      </c>
      <c r="H9" s="55">
        <v>0</v>
      </c>
      <c r="I9" s="55">
        <v>0</v>
      </c>
      <c r="J9" s="55">
        <v>0</v>
      </c>
      <c r="K9" s="55">
        <v>0</v>
      </c>
      <c r="L9" s="124">
        <v>19</v>
      </c>
      <c r="M9" s="124">
        <v>14</v>
      </c>
      <c r="N9" s="124">
        <v>0</v>
      </c>
      <c r="O9" s="124">
        <v>1</v>
      </c>
      <c r="P9" s="124">
        <v>6</v>
      </c>
      <c r="Q9" s="124">
        <v>7</v>
      </c>
      <c r="R9" s="124">
        <v>0</v>
      </c>
      <c r="S9" s="124">
        <v>4</v>
      </c>
      <c r="T9" s="124">
        <v>4</v>
      </c>
      <c r="U9" s="124">
        <v>2</v>
      </c>
      <c r="V9" s="55">
        <f>SUM(F9:U9)</f>
        <v>58</v>
      </c>
    </row>
    <row r="10" spans="2:22" s="1" customFormat="1" ht="13.95" customHeight="1" x14ac:dyDescent="0.25">
      <c r="B10" s="54" t="s">
        <v>41</v>
      </c>
      <c r="C10" s="55">
        <v>17</v>
      </c>
      <c r="D10" s="55">
        <v>10</v>
      </c>
      <c r="E10" s="55">
        <v>11</v>
      </c>
      <c r="F10" s="55">
        <v>3</v>
      </c>
      <c r="G10" s="55">
        <v>0</v>
      </c>
      <c r="H10" s="55">
        <v>5</v>
      </c>
      <c r="I10" s="55">
        <v>0</v>
      </c>
      <c r="J10" s="55">
        <v>0</v>
      </c>
      <c r="K10" s="55">
        <v>0</v>
      </c>
      <c r="L10" s="124">
        <v>11</v>
      </c>
      <c r="M10" s="124">
        <v>29</v>
      </c>
      <c r="N10" s="124">
        <v>54</v>
      </c>
      <c r="O10" s="124">
        <v>10</v>
      </c>
      <c r="P10" s="124">
        <v>6</v>
      </c>
      <c r="Q10" s="124">
        <v>8</v>
      </c>
      <c r="R10" s="124">
        <v>4</v>
      </c>
      <c r="S10" s="124">
        <v>1</v>
      </c>
      <c r="T10" s="124">
        <v>0</v>
      </c>
      <c r="U10" s="124">
        <v>1</v>
      </c>
      <c r="V10" s="55">
        <f>SUM(F10:U10)</f>
        <v>132</v>
      </c>
    </row>
    <row r="11" spans="2:22" s="1" customFormat="1" ht="13.95" customHeight="1" x14ac:dyDescent="0.2">
      <c r="B11" s="56" t="s">
        <v>44</v>
      </c>
      <c r="C11" s="57">
        <f>SUM(C6:C10)</f>
        <v>17</v>
      </c>
      <c r="D11" s="57">
        <f t="shared" ref="D11:S11" si="0">SUM(D6:D10)</f>
        <v>10</v>
      </c>
      <c r="E11" s="57">
        <f t="shared" si="0"/>
        <v>11</v>
      </c>
      <c r="F11" s="57">
        <f t="shared" si="0"/>
        <v>5</v>
      </c>
      <c r="G11" s="57">
        <f t="shared" si="0"/>
        <v>1</v>
      </c>
      <c r="H11" s="57">
        <f t="shared" si="0"/>
        <v>10</v>
      </c>
      <c r="I11" s="57">
        <f t="shared" si="0"/>
        <v>2</v>
      </c>
      <c r="J11" s="57">
        <f t="shared" si="0"/>
        <v>5</v>
      </c>
      <c r="K11" s="57">
        <f t="shared" si="0"/>
        <v>17</v>
      </c>
      <c r="L11" s="57">
        <f t="shared" si="0"/>
        <v>32</v>
      </c>
      <c r="M11" s="57">
        <f t="shared" si="0"/>
        <v>52</v>
      </c>
      <c r="N11" s="57">
        <f t="shared" si="0"/>
        <v>54</v>
      </c>
      <c r="O11" s="57">
        <f t="shared" si="0"/>
        <v>33</v>
      </c>
      <c r="P11" s="57">
        <f t="shared" si="0"/>
        <v>21</v>
      </c>
      <c r="Q11" s="57">
        <f t="shared" si="0"/>
        <v>16</v>
      </c>
      <c r="R11" s="57">
        <f t="shared" si="0"/>
        <v>4</v>
      </c>
      <c r="S11" s="57">
        <f t="shared" si="0"/>
        <v>5</v>
      </c>
      <c r="T11" s="57">
        <f>SUM(T6:T10)</f>
        <v>11</v>
      </c>
      <c r="U11" s="57">
        <f>SUM(U6:U10)</f>
        <v>13</v>
      </c>
      <c r="V11" s="57">
        <f>SUM(V6:V10)</f>
        <v>281</v>
      </c>
    </row>
    <row r="12" spans="2:22" s="1" customFormat="1" ht="13.95" customHeight="1" x14ac:dyDescent="0.25"/>
    <row r="13" spans="2:22" ht="13.95" customHeight="1" x14ac:dyDescent="0.25">
      <c r="B13" s="91"/>
      <c r="C13" s="110"/>
      <c r="D13" s="110"/>
    </row>
    <row r="14" spans="2:22" ht="13.95" customHeight="1" x14ac:dyDescent="0.25">
      <c r="B14" s="91"/>
      <c r="C14" s="110"/>
      <c r="D14" s="110"/>
    </row>
    <row r="15" spans="2:22" ht="13.95" customHeight="1" x14ac:dyDescent="0.25">
      <c r="B15" s="91"/>
      <c r="C15" s="110"/>
      <c r="D15" s="110"/>
    </row>
    <row r="16" spans="2:22" ht="13.95" customHeight="1" x14ac:dyDescent="0.25">
      <c r="B16" s="91"/>
      <c r="C16" s="110"/>
      <c r="D16" s="110"/>
    </row>
    <row r="17" ht="13.95" customHeight="1" x14ac:dyDescent="0.25"/>
    <row r="18" ht="13.95" customHeight="1" x14ac:dyDescent="0.25"/>
    <row r="19" ht="13.95" customHeight="1" x14ac:dyDescent="0.25"/>
    <row r="20" ht="13.95" customHeight="1" x14ac:dyDescent="0.25"/>
    <row r="21" ht="13.95" customHeight="1" x14ac:dyDescent="0.25"/>
    <row r="22" ht="13.95" customHeight="1" x14ac:dyDescent="0.25"/>
    <row r="23" ht="13.95" customHeight="1" x14ac:dyDescent="0.25"/>
    <row r="24" ht="13.95" customHeight="1" x14ac:dyDescent="0.25"/>
    <row r="25" ht="13.95" customHeight="1" x14ac:dyDescent="0.25"/>
    <row r="26" ht="13.95" customHeight="1" x14ac:dyDescent="0.25"/>
    <row r="27" ht="13.95" customHeight="1" x14ac:dyDescent="0.25"/>
    <row r="28" ht="13.95" customHeight="1" x14ac:dyDescent="0.25"/>
    <row r="29" ht="13.95" customHeight="1" x14ac:dyDescent="0.25"/>
    <row r="30" ht="13.95" customHeight="1" x14ac:dyDescent="0.25"/>
    <row r="31" ht="13.95" customHeight="1" x14ac:dyDescent="0.25"/>
    <row r="32" ht="13.95" customHeight="1" x14ac:dyDescent="0.25"/>
    <row r="33" ht="13.95" customHeight="1" x14ac:dyDescent="0.25"/>
    <row r="34" ht="13.95" customHeight="1" x14ac:dyDescent="0.25"/>
    <row r="35" ht="13.95" customHeight="1" x14ac:dyDescent="0.25"/>
  </sheetData>
  <mergeCells count="1">
    <mergeCell ref="B4:V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37"/>
  <sheetViews>
    <sheetView topLeftCell="A4" zoomScaleNormal="100" workbookViewId="0"/>
  </sheetViews>
  <sheetFormatPr defaultRowHeight="13.2" x14ac:dyDescent="0.25"/>
  <cols>
    <col min="2" max="2" width="28.5546875" customWidth="1"/>
    <col min="3" max="3" width="32.5546875" customWidth="1"/>
    <col min="4" max="4" width="32.88671875" customWidth="1"/>
    <col min="5" max="5" width="25.33203125" customWidth="1"/>
    <col min="6" max="6" width="36.6640625" customWidth="1"/>
    <col min="7" max="7" width="43.109375" customWidth="1"/>
    <col min="8" max="8" width="21.109375" customWidth="1"/>
    <col min="9" max="9" width="15.6640625" customWidth="1"/>
  </cols>
  <sheetData>
    <row r="2" spans="2:16" s="1" customFormat="1" ht="13.2" customHeight="1" x14ac:dyDescent="0.25">
      <c r="B2" s="141" t="s">
        <v>93</v>
      </c>
      <c r="C2" s="133"/>
      <c r="D2" s="133"/>
      <c r="E2" s="133"/>
      <c r="F2" s="133"/>
      <c r="G2" s="133"/>
      <c r="H2" s="133"/>
      <c r="I2" s="133"/>
    </row>
    <row r="3" spans="2:16" s="1" customFormat="1" ht="13.2" customHeight="1" x14ac:dyDescent="0.25">
      <c r="B3" s="134"/>
      <c r="C3" s="134"/>
      <c r="D3" s="134"/>
      <c r="E3" s="134"/>
      <c r="F3" s="134"/>
      <c r="G3" s="134"/>
      <c r="H3" s="134"/>
      <c r="I3" s="134"/>
    </row>
    <row r="4" spans="2:16" s="1" customFormat="1" ht="13.95" customHeight="1" x14ac:dyDescent="0.25">
      <c r="B4" s="200"/>
      <c r="C4" s="200"/>
      <c r="D4" s="135" t="s">
        <v>76</v>
      </c>
      <c r="E4" s="135" t="s">
        <v>75</v>
      </c>
      <c r="F4" s="135" t="s">
        <v>74</v>
      </c>
      <c r="G4" s="135" t="s">
        <v>73</v>
      </c>
      <c r="H4" s="135" t="s">
        <v>72</v>
      </c>
      <c r="I4" s="135" t="s">
        <v>71</v>
      </c>
      <c r="K4" s="91"/>
      <c r="L4" s="91"/>
      <c r="M4" s="91"/>
      <c r="N4" s="91"/>
      <c r="O4" s="91"/>
      <c r="P4" s="91"/>
    </row>
    <row r="5" spans="2:16" s="1" customFormat="1" ht="13.95" customHeight="1" x14ac:dyDescent="0.25">
      <c r="B5" s="199" t="s">
        <v>34</v>
      </c>
      <c r="C5" s="82" t="s">
        <v>35</v>
      </c>
      <c r="D5" s="84">
        <v>3029</v>
      </c>
      <c r="E5" s="84">
        <v>992</v>
      </c>
      <c r="F5" s="84">
        <v>1395</v>
      </c>
      <c r="G5" s="84">
        <v>5416</v>
      </c>
      <c r="H5" s="84">
        <v>1375</v>
      </c>
      <c r="I5" s="84">
        <v>6791</v>
      </c>
      <c r="J5" s="91"/>
      <c r="K5" s="91"/>
      <c r="L5" s="91"/>
      <c r="M5" s="91"/>
      <c r="N5" s="91"/>
      <c r="O5" s="91"/>
      <c r="P5" s="91"/>
    </row>
    <row r="6" spans="2:16" s="1" customFormat="1" ht="13.95" customHeight="1" x14ac:dyDescent="0.25">
      <c r="B6" s="199"/>
      <c r="C6" s="82" t="s">
        <v>36</v>
      </c>
      <c r="D6" s="84">
        <v>0</v>
      </c>
      <c r="E6" s="84">
        <v>0</v>
      </c>
      <c r="F6" s="84">
        <v>0</v>
      </c>
      <c r="G6" s="84">
        <v>0</v>
      </c>
      <c r="H6" s="84">
        <v>430</v>
      </c>
      <c r="I6" s="84">
        <v>430</v>
      </c>
      <c r="J6" s="91"/>
      <c r="K6" s="91"/>
      <c r="L6" s="91"/>
      <c r="M6" s="91"/>
      <c r="N6" s="91"/>
      <c r="O6" s="91"/>
      <c r="P6" s="91"/>
    </row>
    <row r="7" spans="2:16" s="1" customFormat="1" ht="13.95" customHeight="1" x14ac:dyDescent="0.25">
      <c r="B7" s="199"/>
      <c r="C7" s="80" t="s">
        <v>13</v>
      </c>
      <c r="D7" s="79">
        <f t="shared" ref="D7:I7" si="0">SUM(D5:D6)</f>
        <v>3029</v>
      </c>
      <c r="E7" s="79">
        <f t="shared" si="0"/>
        <v>992</v>
      </c>
      <c r="F7" s="79">
        <f t="shared" si="0"/>
        <v>1395</v>
      </c>
      <c r="G7" s="79">
        <f t="shared" si="0"/>
        <v>5416</v>
      </c>
      <c r="H7" s="79">
        <f t="shared" si="0"/>
        <v>1805</v>
      </c>
      <c r="I7" s="79">
        <f t="shared" si="0"/>
        <v>7221</v>
      </c>
      <c r="J7" s="91"/>
      <c r="K7" s="91"/>
      <c r="L7" s="91"/>
      <c r="M7" s="91"/>
      <c r="N7" s="91"/>
      <c r="O7" s="91"/>
      <c r="P7" s="91"/>
    </row>
    <row r="8" spans="2:16" s="1" customFormat="1" ht="13.95" customHeight="1" x14ac:dyDescent="0.25">
      <c r="B8" s="199" t="s">
        <v>12</v>
      </c>
      <c r="C8" s="82" t="s">
        <v>37</v>
      </c>
      <c r="D8" s="190" t="s">
        <v>70</v>
      </c>
      <c r="E8" s="191"/>
      <c r="F8" s="191"/>
      <c r="G8" s="191"/>
      <c r="H8" s="191"/>
      <c r="I8" s="192"/>
      <c r="J8" s="91"/>
      <c r="K8" s="91"/>
      <c r="L8" s="91"/>
      <c r="M8" s="91"/>
      <c r="N8" s="91"/>
      <c r="O8" s="91"/>
      <c r="P8" s="91"/>
    </row>
    <row r="9" spans="2:16" s="1" customFormat="1" ht="13.95" customHeight="1" x14ac:dyDescent="0.25">
      <c r="B9" s="199"/>
      <c r="C9" s="82" t="s">
        <v>38</v>
      </c>
      <c r="D9" s="193"/>
      <c r="E9" s="194"/>
      <c r="F9" s="194"/>
      <c r="G9" s="194"/>
      <c r="H9" s="194"/>
      <c r="I9" s="195"/>
      <c r="J9" s="91"/>
    </row>
    <row r="10" spans="2:16" s="1" customFormat="1" ht="13.95" customHeight="1" x14ac:dyDescent="0.25">
      <c r="B10" s="199"/>
      <c r="C10" s="82" t="s">
        <v>36</v>
      </c>
      <c r="D10" s="196"/>
      <c r="E10" s="197"/>
      <c r="F10" s="197"/>
      <c r="G10" s="197"/>
      <c r="H10" s="197"/>
      <c r="I10" s="198"/>
      <c r="J10" s="91"/>
    </row>
    <row r="11" spans="2:16" s="1" customFormat="1" ht="13.95" customHeight="1" x14ac:dyDescent="0.25">
      <c r="B11" s="199"/>
      <c r="C11" s="80" t="s">
        <v>13</v>
      </c>
      <c r="D11" s="79">
        <v>3708</v>
      </c>
      <c r="E11" s="79">
        <v>0</v>
      </c>
      <c r="F11" s="79">
        <v>0</v>
      </c>
      <c r="G11" s="79">
        <v>3708</v>
      </c>
      <c r="H11" s="79">
        <v>3247</v>
      </c>
      <c r="I11" s="79">
        <v>6995</v>
      </c>
      <c r="J11" s="91"/>
    </row>
    <row r="12" spans="2:16" s="1" customFormat="1" ht="13.95" customHeight="1" x14ac:dyDescent="0.25">
      <c r="B12" s="199" t="s">
        <v>39</v>
      </c>
      <c r="C12" s="82" t="s">
        <v>37</v>
      </c>
      <c r="D12" s="84">
        <v>465</v>
      </c>
      <c r="E12" s="84">
        <v>73</v>
      </c>
      <c r="F12" s="84">
        <v>857</v>
      </c>
      <c r="G12" s="84">
        <v>1395</v>
      </c>
      <c r="H12" s="84">
        <v>330</v>
      </c>
      <c r="I12" s="83">
        <v>1725</v>
      </c>
      <c r="J12" s="119"/>
      <c r="K12" s="6"/>
    </row>
    <row r="13" spans="2:16" s="1" customFormat="1" ht="13.95" customHeight="1" x14ac:dyDescent="0.25">
      <c r="B13" s="199"/>
      <c r="C13" s="82" t="s">
        <v>38</v>
      </c>
      <c r="D13" s="84">
        <v>27</v>
      </c>
      <c r="E13" s="84">
        <v>17</v>
      </c>
      <c r="F13" s="84">
        <v>76</v>
      </c>
      <c r="G13" s="84">
        <v>120</v>
      </c>
      <c r="H13" s="84">
        <v>0</v>
      </c>
      <c r="I13" s="83">
        <v>120</v>
      </c>
      <c r="J13" s="119"/>
      <c r="K13" s="6"/>
    </row>
    <row r="14" spans="2:16" s="1" customFormat="1" ht="13.95" customHeight="1" x14ac:dyDescent="0.25">
      <c r="B14" s="199"/>
      <c r="C14" s="82" t="s">
        <v>36</v>
      </c>
      <c r="D14" s="84">
        <v>1553</v>
      </c>
      <c r="E14" s="84">
        <v>136</v>
      </c>
      <c r="F14" s="84">
        <v>546</v>
      </c>
      <c r="G14" s="84">
        <v>2235</v>
      </c>
      <c r="H14" s="84">
        <v>5878</v>
      </c>
      <c r="I14" s="83">
        <v>8113</v>
      </c>
      <c r="J14" s="119"/>
      <c r="K14" s="6"/>
    </row>
    <row r="15" spans="2:16" s="1" customFormat="1" ht="13.95" customHeight="1" x14ac:dyDescent="0.25">
      <c r="B15" s="199"/>
      <c r="C15" s="80" t="s">
        <v>13</v>
      </c>
      <c r="D15" s="79">
        <f t="shared" ref="D15:I15" si="1">SUM(D12:D14)</f>
        <v>2045</v>
      </c>
      <c r="E15" s="79">
        <f t="shared" si="1"/>
        <v>226</v>
      </c>
      <c r="F15" s="79">
        <f t="shared" si="1"/>
        <v>1479</v>
      </c>
      <c r="G15" s="79">
        <f t="shared" si="1"/>
        <v>3750</v>
      </c>
      <c r="H15" s="79">
        <f t="shared" si="1"/>
        <v>6208</v>
      </c>
      <c r="I15" s="79">
        <f t="shared" si="1"/>
        <v>9958</v>
      </c>
      <c r="J15" s="119"/>
      <c r="K15" s="6"/>
    </row>
    <row r="16" spans="2:16" s="1" customFormat="1" ht="13.95" customHeight="1" x14ac:dyDescent="0.25">
      <c r="B16" s="199" t="s">
        <v>40</v>
      </c>
      <c r="C16" s="82" t="s">
        <v>37</v>
      </c>
      <c r="D16" s="84">
        <v>48</v>
      </c>
      <c r="E16" s="84">
        <v>163</v>
      </c>
      <c r="F16" s="84">
        <v>810</v>
      </c>
      <c r="G16" s="84">
        <v>1021</v>
      </c>
      <c r="H16" s="84">
        <v>1975</v>
      </c>
      <c r="I16" s="84">
        <v>2996</v>
      </c>
      <c r="J16" s="119"/>
      <c r="K16" s="6"/>
    </row>
    <row r="17" spans="2:11" s="1" customFormat="1" ht="13.95" customHeight="1" x14ac:dyDescent="0.25">
      <c r="B17" s="199"/>
      <c r="C17" s="82" t="s">
        <v>38</v>
      </c>
      <c r="D17" s="84">
        <v>460</v>
      </c>
      <c r="E17" s="84">
        <v>101</v>
      </c>
      <c r="F17" s="84">
        <v>185</v>
      </c>
      <c r="G17" s="84">
        <v>746</v>
      </c>
      <c r="H17" s="84">
        <v>100</v>
      </c>
      <c r="I17" s="84">
        <v>846</v>
      </c>
      <c r="J17" s="119"/>
      <c r="K17" s="6"/>
    </row>
    <row r="18" spans="2:11" s="1" customFormat="1" ht="13.95" customHeight="1" x14ac:dyDescent="0.25">
      <c r="B18" s="199"/>
      <c r="C18" s="82" t="s">
        <v>36</v>
      </c>
      <c r="D18" s="84">
        <v>7399</v>
      </c>
      <c r="E18" s="84">
        <v>684</v>
      </c>
      <c r="F18" s="84">
        <v>2115</v>
      </c>
      <c r="G18" s="84">
        <v>10198</v>
      </c>
      <c r="H18" s="84">
        <v>2612</v>
      </c>
      <c r="I18" s="84">
        <v>12810</v>
      </c>
      <c r="J18" s="119"/>
      <c r="K18" s="6"/>
    </row>
    <row r="19" spans="2:11" s="1" customFormat="1" ht="13.95" customHeight="1" x14ac:dyDescent="0.25">
      <c r="B19" s="199"/>
      <c r="C19" s="80" t="s">
        <v>13</v>
      </c>
      <c r="D19" s="79">
        <f t="shared" ref="D19:I19" si="2">SUM(D16:D18)</f>
        <v>7907</v>
      </c>
      <c r="E19" s="79">
        <f t="shared" si="2"/>
        <v>948</v>
      </c>
      <c r="F19" s="79">
        <f t="shared" si="2"/>
        <v>3110</v>
      </c>
      <c r="G19" s="79">
        <f t="shared" si="2"/>
        <v>11965</v>
      </c>
      <c r="H19" s="79">
        <f t="shared" si="2"/>
        <v>4687</v>
      </c>
      <c r="I19" s="79">
        <f t="shared" si="2"/>
        <v>16652</v>
      </c>
      <c r="J19" s="119"/>
      <c r="K19" s="6"/>
    </row>
    <row r="20" spans="2:11" s="1" customFormat="1" ht="13.95" customHeight="1" x14ac:dyDescent="0.25">
      <c r="B20" s="199" t="s">
        <v>41</v>
      </c>
      <c r="C20" s="85" t="s">
        <v>69</v>
      </c>
      <c r="D20" s="84">
        <v>0</v>
      </c>
      <c r="E20" s="84">
        <v>0</v>
      </c>
      <c r="F20" s="84">
        <v>199</v>
      </c>
      <c r="G20" s="84">
        <v>199</v>
      </c>
      <c r="H20" s="84">
        <v>1000</v>
      </c>
      <c r="I20" s="84">
        <v>1199</v>
      </c>
      <c r="J20" s="119"/>
      <c r="K20" s="6"/>
    </row>
    <row r="21" spans="2:11" s="1" customFormat="1" ht="13.95" customHeight="1" x14ac:dyDescent="0.25">
      <c r="B21" s="199"/>
      <c r="C21" s="82" t="s">
        <v>43</v>
      </c>
      <c r="D21" s="84">
        <v>4768</v>
      </c>
      <c r="E21" s="84">
        <v>116</v>
      </c>
      <c r="F21" s="84">
        <v>1531</v>
      </c>
      <c r="G21" s="84">
        <v>6415</v>
      </c>
      <c r="H21" s="84">
        <v>5000</v>
      </c>
      <c r="I21" s="84">
        <v>11415</v>
      </c>
      <c r="J21" s="119"/>
      <c r="K21" s="6"/>
    </row>
    <row r="22" spans="2:11" s="1" customFormat="1" ht="13.95" customHeight="1" x14ac:dyDescent="0.25">
      <c r="B22" s="199"/>
      <c r="C22" s="82" t="s">
        <v>38</v>
      </c>
      <c r="D22" s="84">
        <v>123</v>
      </c>
      <c r="E22" s="84">
        <v>189</v>
      </c>
      <c r="F22" s="84">
        <v>464</v>
      </c>
      <c r="G22" s="84">
        <v>771</v>
      </c>
      <c r="H22" s="84">
        <v>340</v>
      </c>
      <c r="I22" s="84">
        <v>1111</v>
      </c>
      <c r="J22" s="119"/>
      <c r="K22" s="6"/>
    </row>
    <row r="23" spans="2:11" s="1" customFormat="1" ht="13.95" customHeight="1" x14ac:dyDescent="0.25">
      <c r="B23" s="199"/>
      <c r="C23" s="82" t="s">
        <v>36</v>
      </c>
      <c r="D23" s="84">
        <v>10802</v>
      </c>
      <c r="E23" s="84">
        <v>508</v>
      </c>
      <c r="F23" s="84">
        <v>1768</v>
      </c>
      <c r="G23" s="84">
        <v>13078</v>
      </c>
      <c r="H23" s="84">
        <v>8240</v>
      </c>
      <c r="I23" s="84">
        <v>21318</v>
      </c>
      <c r="J23" s="119"/>
      <c r="K23" s="6"/>
    </row>
    <row r="24" spans="2:11" s="1" customFormat="1" ht="13.95" customHeight="1" x14ac:dyDescent="0.25">
      <c r="B24" s="199"/>
      <c r="C24" s="80" t="s">
        <v>13</v>
      </c>
      <c r="D24" s="79">
        <f t="shared" ref="D24:I24" si="3">SUM(D20:D23)</f>
        <v>15693</v>
      </c>
      <c r="E24" s="79">
        <f t="shared" si="3"/>
        <v>813</v>
      </c>
      <c r="F24" s="79">
        <f t="shared" si="3"/>
        <v>3962</v>
      </c>
      <c r="G24" s="79">
        <f t="shared" si="3"/>
        <v>20463</v>
      </c>
      <c r="H24" s="79">
        <f t="shared" si="3"/>
        <v>14580</v>
      </c>
      <c r="I24" s="79">
        <f t="shared" si="3"/>
        <v>35043</v>
      </c>
      <c r="J24" s="119"/>
      <c r="K24" s="6"/>
    </row>
    <row r="25" spans="2:11" s="1" customFormat="1" ht="13.95" customHeight="1" x14ac:dyDescent="0.25">
      <c r="B25" s="199" t="s">
        <v>44</v>
      </c>
      <c r="C25" s="82" t="s">
        <v>35</v>
      </c>
      <c r="D25" s="84">
        <v>0</v>
      </c>
      <c r="E25" s="84">
        <v>0</v>
      </c>
      <c r="F25" s="84">
        <v>199</v>
      </c>
      <c r="G25" s="84">
        <v>199</v>
      </c>
      <c r="H25" s="84">
        <v>1000</v>
      </c>
      <c r="I25" s="84">
        <v>1199</v>
      </c>
      <c r="J25" s="119"/>
      <c r="K25" s="6"/>
    </row>
    <row r="26" spans="2:11" s="1" customFormat="1" ht="13.95" customHeight="1" x14ac:dyDescent="0.25">
      <c r="B26" s="199"/>
      <c r="C26" s="82" t="s">
        <v>37</v>
      </c>
      <c r="D26" s="81"/>
      <c r="E26" s="81"/>
      <c r="F26" s="81"/>
      <c r="G26" s="81"/>
      <c r="H26" s="81"/>
      <c r="I26" s="81"/>
      <c r="J26" s="119"/>
      <c r="K26" s="6"/>
    </row>
    <row r="27" spans="2:11" s="1" customFormat="1" ht="13.95" customHeight="1" x14ac:dyDescent="0.25">
      <c r="B27" s="199"/>
      <c r="C27" s="82" t="s">
        <v>43</v>
      </c>
      <c r="D27" s="84">
        <v>3094</v>
      </c>
      <c r="E27" s="84">
        <v>118</v>
      </c>
      <c r="F27" s="84">
        <v>858</v>
      </c>
      <c r="G27" s="84">
        <v>4070</v>
      </c>
      <c r="H27" s="84">
        <v>5240</v>
      </c>
      <c r="I27" s="84">
        <v>9310</v>
      </c>
      <c r="J27" s="119"/>
      <c r="K27" s="6"/>
    </row>
    <row r="28" spans="2:11" s="1" customFormat="1" ht="13.95" customHeight="1" x14ac:dyDescent="0.25">
      <c r="B28" s="199"/>
      <c r="C28" s="82" t="s">
        <v>38</v>
      </c>
      <c r="D28" s="81"/>
      <c r="E28" s="81"/>
      <c r="F28" s="81"/>
      <c r="G28" s="81"/>
      <c r="H28" s="81"/>
      <c r="I28" s="81"/>
      <c r="J28" s="119"/>
      <c r="K28" s="6"/>
    </row>
    <row r="29" spans="2:11" s="1" customFormat="1" ht="13.95" customHeight="1" x14ac:dyDescent="0.25">
      <c r="B29" s="199"/>
      <c r="C29" s="82" t="s">
        <v>36</v>
      </c>
      <c r="D29" s="81"/>
      <c r="E29" s="81"/>
      <c r="F29" s="81"/>
      <c r="G29" s="81"/>
      <c r="H29" s="81"/>
      <c r="I29" s="81"/>
      <c r="J29" s="119"/>
      <c r="K29" s="6"/>
    </row>
    <row r="30" spans="2:11" s="1" customFormat="1" ht="13.95" customHeight="1" x14ac:dyDescent="0.25">
      <c r="B30" s="199"/>
      <c r="C30" s="80" t="s">
        <v>13</v>
      </c>
      <c r="D30" s="79">
        <f t="shared" ref="D30:I30" si="4">D7+D11+D15+D19+D24</f>
        <v>32382</v>
      </c>
      <c r="E30" s="79">
        <f t="shared" si="4"/>
        <v>2979</v>
      </c>
      <c r="F30" s="79">
        <f t="shared" si="4"/>
        <v>9946</v>
      </c>
      <c r="G30" s="79">
        <f t="shared" si="4"/>
        <v>45302</v>
      </c>
      <c r="H30" s="79">
        <f t="shared" si="4"/>
        <v>30527</v>
      </c>
      <c r="I30" s="79">
        <f t="shared" si="4"/>
        <v>75869</v>
      </c>
      <c r="J30" s="119"/>
      <c r="K30" s="6"/>
    </row>
    <row r="31" spans="2:11" s="1" customFormat="1" ht="13.95" customHeight="1" x14ac:dyDescent="0.25">
      <c r="B31" s="2"/>
      <c r="C31" s="2"/>
      <c r="D31" s="2"/>
      <c r="E31" s="2"/>
      <c r="F31" s="2"/>
      <c r="G31" s="2"/>
      <c r="H31" s="2"/>
      <c r="I31" s="2"/>
    </row>
    <row r="32" spans="2:11" s="1" customFormat="1" ht="13.95" customHeight="1" x14ac:dyDescent="0.25">
      <c r="B32" s="77" t="s">
        <v>79</v>
      </c>
      <c r="C32" s="2"/>
      <c r="D32" s="2"/>
      <c r="E32" s="2"/>
      <c r="F32" s="2"/>
      <c r="G32" s="2"/>
      <c r="H32" s="2"/>
      <c r="I32" s="2"/>
    </row>
    <row r="33" spans="2:9" s="1" customFormat="1" ht="13.95" customHeight="1" x14ac:dyDescent="0.25">
      <c r="B33" s="78" t="s">
        <v>68</v>
      </c>
      <c r="C33" s="2"/>
      <c r="D33" s="2"/>
      <c r="E33" s="2"/>
      <c r="F33" s="2"/>
      <c r="G33" s="2"/>
      <c r="H33" s="17"/>
      <c r="I33" s="2"/>
    </row>
    <row r="34" spans="2:9" s="1" customFormat="1" ht="13.95" customHeight="1" x14ac:dyDescent="0.25">
      <c r="B34" s="77" t="s">
        <v>86</v>
      </c>
      <c r="C34" s="2"/>
      <c r="D34" s="2"/>
      <c r="E34" s="2"/>
      <c r="F34" s="2"/>
      <c r="G34" s="2"/>
      <c r="H34" s="17"/>
      <c r="I34" s="2"/>
    </row>
    <row r="35" spans="2:9" ht="13.95" customHeight="1" x14ac:dyDescent="0.25">
      <c r="B35" s="110"/>
    </row>
    <row r="36" spans="2:9" ht="13.8" x14ac:dyDescent="0.25">
      <c r="B36" s="110"/>
      <c r="C36" s="117"/>
      <c r="D36" s="118"/>
      <c r="E36" s="118"/>
      <c r="F36" s="118"/>
      <c r="G36" s="118"/>
      <c r="H36" s="118"/>
    </row>
    <row r="37" spans="2:9" x14ac:dyDescent="0.25">
      <c r="B37" s="110"/>
    </row>
  </sheetData>
  <mergeCells count="8">
    <mergeCell ref="D8:I10"/>
    <mergeCell ref="B20:B24"/>
    <mergeCell ref="B25:B30"/>
    <mergeCell ref="B4:C4"/>
    <mergeCell ref="B5:B7"/>
    <mergeCell ref="B8:B11"/>
    <mergeCell ref="B12:B15"/>
    <mergeCell ref="B16:B1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H1.1</vt:lpstr>
      <vt:lpstr>H1.1a</vt:lpstr>
      <vt:lpstr>H1.2</vt:lpstr>
      <vt:lpstr>H1.3</vt:lpstr>
      <vt:lpstr>H1.4</vt:lpstr>
      <vt:lpstr>H1.5</vt:lpstr>
      <vt:lpstr>H1.6</vt:lpstr>
      <vt:lpstr>H1.7</vt:lpstr>
      <vt:lpstr>Commitments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Kemp Robert</dc:creator>
  <cp:lastModifiedBy>Liam Brown</cp:lastModifiedBy>
  <dcterms:created xsi:type="dcterms:W3CDTF">2018-10-25T11:41:51Z</dcterms:created>
  <dcterms:modified xsi:type="dcterms:W3CDTF">2022-11-15T11:43:51Z</dcterms:modified>
</cp:coreProperties>
</file>