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showSheetTabs="0" xWindow="0" yWindow="0" windowWidth="28800" windowHeight="11472" tabRatio="753" activeTab="0"/>
  </bookViews>
  <sheets>
    <sheet name="Data by electoral division" sheetId="1" r:id="rId1"/>
    <sheet name="Data by topic" sheetId="2" r:id="rId2"/>
    <sheet name="About Us" sheetId="3" r:id="rId3"/>
    <sheet name="Profile sheet" sheetId="4" r:id="rId4"/>
    <sheet name="Districts" sheetId="5" r:id="rId5"/>
    <sheet name="iadatasheet_population" sheetId="6" r:id="rId6"/>
    <sheet name="iadatasheet_ethnicity" sheetId="7" r:id="rId7"/>
    <sheet name="iadatasheet_health" sheetId="8" r:id="rId8"/>
    <sheet name="iadatasheet_household type" sheetId="9" r:id="rId9"/>
    <sheet name="iadatasheet_dwelling type" sheetId="10" r:id="rId10"/>
    <sheet name="iadatasheet_economic activity" sheetId="11" r:id="rId11"/>
    <sheet name="iadatasheet_religion" sheetId="12" r:id="rId12"/>
    <sheet name="iadatasheet_passports held" sheetId="13" r:id="rId13"/>
    <sheet name="iadatasheet_length of residence" sheetId="14" r:id="rId14"/>
    <sheet name="iadatasheet_country of birth" sheetId="15" r:id="rId15"/>
    <sheet name="iadatasheet_travel to work" sheetId="16" r:id="rId16"/>
    <sheet name="iadatasheet_qualifications" sheetId="17" r:id="rId17"/>
    <sheet name="Metadata" sheetId="18" r:id="rId18"/>
  </sheets>
  <externalReferences>
    <externalReference r:id="rId21"/>
  </externalReferences>
  <definedNames>
    <definedName name="Alias">#REF!</definedName>
    <definedName name="all">#REF!</definedName>
    <definedName name="AreaSelection">#REF!</definedName>
    <definedName name="BaseFile">#REF!</definedName>
    <definedName name="CommandLine" localSheetId="14">#REF!</definedName>
    <definedName name="CommandLine" localSheetId="9">#REF!</definedName>
    <definedName name="CommandLine" localSheetId="10">#REF!</definedName>
    <definedName name="CommandLine" localSheetId="6">#REF!</definedName>
    <definedName name="CommandLine" localSheetId="7">#REF!</definedName>
    <definedName name="CommandLine" localSheetId="8">#REF!</definedName>
    <definedName name="CommandLine" localSheetId="13">#REF!</definedName>
    <definedName name="CommandLine" localSheetId="12">#REF!</definedName>
    <definedName name="CommandLine" localSheetId="5">#REF!</definedName>
    <definedName name="CommandLine" localSheetId="11">#REF!</definedName>
    <definedName name="CommandLine">#REF!</definedName>
    <definedName name="community">#REF!</definedName>
    <definedName name="ConfigFile">#REF!</definedName>
    <definedName name="ContextualClip">#REF!</definedName>
    <definedName name="ContextualFiles">#REF!</definedName>
    <definedName name="Data">#REF!</definedName>
    <definedName name="Debug" localSheetId="14">#REF!</definedName>
    <definedName name="Debug" localSheetId="9">#REF!</definedName>
    <definedName name="Debug" localSheetId="10">#REF!</definedName>
    <definedName name="Debug" localSheetId="6">#REF!</definedName>
    <definedName name="Debug" localSheetId="7">#REF!</definedName>
    <definedName name="Debug" localSheetId="8">#REF!</definedName>
    <definedName name="Debug" localSheetId="13">#REF!</definedName>
    <definedName name="Debug" localSheetId="12">#REF!</definedName>
    <definedName name="Debug" localSheetId="5">#REF!</definedName>
    <definedName name="Debug" localSheetId="11">#REF!</definedName>
    <definedName name="Debug">#REF!</definedName>
    <definedName name="DestinationFolder">#REF!</definedName>
    <definedName name="ED">'iadatasheet_population'!$B$4:$B$63</definedName>
    <definedName name="EditableSettings">#REF!</definedName>
    <definedName name="Header">#REF!</definedName>
    <definedName name="IDColumn">#REF!</definedName>
    <definedName name="MapLicence">#REF!</definedName>
    <definedName name="metarange1">'Metadata'!#REF!</definedName>
    <definedName name="NameColumn">#REF!</definedName>
    <definedName name="Parish">'iadatasheet_population'!$B$4:$B$63</definedName>
    <definedName name="_xlnm.Print_Area" localSheetId="17">'Metadata'!#REF!</definedName>
    <definedName name="_xlnm.Print_Area" localSheetId="3">'Profile sheet'!$A$1:$J$127</definedName>
    <definedName name="Publish">#REF!</definedName>
    <definedName name="PublisherExecutable">#REF!</definedName>
    <definedName name="PublisherFolder">#REF!</definedName>
    <definedName name="range1">#REF!</definedName>
    <definedName name="range2">#REF!</definedName>
    <definedName name="range3">#REF!</definedName>
    <definedName name="RasterClip">#REF!</definedName>
    <definedName name="RasterCopy">#REF!</definedName>
    <definedName name="RasterXMLFiles">#REF!</definedName>
    <definedName name="SPSS">'[1]DATABASE'!#REF!</definedName>
    <definedName name="Stylesheet">#REF!</definedName>
    <definedName name="Template">#REF!</definedName>
    <definedName name="to_graph">#REF!</definedName>
    <definedName name="ZipFolder">#REF!</definedName>
  </definedNames>
  <calcPr fullCalcOnLoad="1"/>
</workbook>
</file>

<file path=xl/sharedStrings.xml><?xml version="1.0" encoding="utf-8"?>
<sst xmlns="http://schemas.openxmlformats.org/spreadsheetml/2006/main" count="4210" uniqueCount="437">
  <si>
    <t xml:space="preserve">Length of residence is only applicable to usual residents who were not born in the UK. The length of residence in the UK is derived from the date that a person last arrived to live in the UK (see Census table QS803EW). </t>
  </si>
  <si>
    <t>Output area</t>
  </si>
  <si>
    <t>General health is a self-assessment of a person’s general state of health. People were asked to assess whether their health was very good, good, fair, bad or very bad. This assessment is not based on a person's health over any specified period of time.</t>
  </si>
  <si>
    <t>A household is defined as one person living alone, or a group of people (not necessarily related) living at the same address who share cooking facilities and share a living room or sitting room or dining area. A household must contain at least one person whose place of usual residence is at the address. A group of short-term residents living together is not classified as a household, and neither is a group of people at an address where only visitors are staying.</t>
  </si>
  <si>
    <r>
      <t xml:space="preserve">2011 Census: </t>
    </r>
    <r>
      <rPr>
        <sz val="9"/>
        <rFont val="Calibri"/>
        <family val="2"/>
      </rPr>
      <t xml:space="preserve">The 2011 population census took place on 27 March 2011. The data provided in this profile is based on output measures for the </t>
    </r>
    <r>
      <rPr>
        <b/>
        <sz val="9"/>
        <rFont val="Calibri"/>
        <family val="2"/>
      </rPr>
      <t xml:space="preserve">usual resident </t>
    </r>
    <r>
      <rPr>
        <sz val="9"/>
        <rFont val="Calibri"/>
        <family val="2"/>
      </rPr>
      <t xml:space="preserve">population.A </t>
    </r>
    <r>
      <rPr>
        <b/>
        <sz val="9"/>
        <rFont val="Calibri"/>
        <family val="2"/>
      </rPr>
      <t>usual resident</t>
    </r>
    <r>
      <rPr>
        <sz val="9"/>
        <rFont val="Calibri"/>
        <family val="2"/>
      </rPr>
      <t xml:space="preserve"> of the UK is anyone who, on census day, was in the UK and had stayed or intended to stay in the UK for a period of 12 months or more, or had a permanent UK address and was outside the UK and intended to be outside the UK for less than 12 months. A </t>
    </r>
    <r>
      <rPr>
        <b/>
        <sz val="9"/>
        <rFont val="Calibri"/>
        <family val="2"/>
      </rPr>
      <t xml:space="preserve">household </t>
    </r>
    <r>
      <rPr>
        <sz val="9"/>
        <rFont val="Calibri"/>
        <family val="2"/>
      </rPr>
      <t>is defined as one person living alone, or a group of people (not necessarily related) living at the same address who share cooking facilities and share a living room or sitting room or dining area.</t>
    </r>
  </si>
  <si>
    <t>Percentage of total population</t>
  </si>
  <si>
    <t>Scotland</t>
  </si>
  <si>
    <t>Number</t>
  </si>
  <si>
    <t>Total</t>
  </si>
  <si>
    <t>0-4</t>
  </si>
  <si>
    <t>male</t>
  </si>
  <si>
    <t>female</t>
  </si>
  <si>
    <t>5-9</t>
  </si>
  <si>
    <t>10-14</t>
  </si>
  <si>
    <t>20-24</t>
  </si>
  <si>
    <t>25-44</t>
  </si>
  <si>
    <t>45-59</t>
  </si>
  <si>
    <t>60-64</t>
  </si>
  <si>
    <t>65-74</t>
  </si>
  <si>
    <t>75-84</t>
  </si>
  <si>
    <t>90+</t>
  </si>
  <si>
    <t>Resident population by age</t>
  </si>
  <si>
    <t>Resident population by ethnic group</t>
  </si>
  <si>
    <t>White British</t>
  </si>
  <si>
    <t>White Irish</t>
  </si>
  <si>
    <t>Mixed - White and Black African</t>
  </si>
  <si>
    <t>Mixed- White and Black Caribbean</t>
  </si>
  <si>
    <t>Mixed - White and Asian</t>
  </si>
  <si>
    <t>Mixed - Other mixed</t>
  </si>
  <si>
    <t>Asian or Asian British - Indian</t>
  </si>
  <si>
    <t>Asian or Asian British - Pakistani</t>
  </si>
  <si>
    <t>Asian or Asian British - Bangladeshi</t>
  </si>
  <si>
    <t>Asian or Asian British - Other Asian</t>
  </si>
  <si>
    <t>Other ethnic group</t>
  </si>
  <si>
    <t>total</t>
  </si>
  <si>
    <t>Total population</t>
  </si>
  <si>
    <t>White</t>
  </si>
  <si>
    <t>Non-White</t>
  </si>
  <si>
    <t>number</t>
  </si>
  <si>
    <t>Residents with good general health in the previous year</t>
  </si>
  <si>
    <t>Married/cohabiting households - no children</t>
  </si>
  <si>
    <t>Married/cohabiting households - with dependent children</t>
  </si>
  <si>
    <t>Married/cohabiting households - all children non-dependent</t>
  </si>
  <si>
    <t>Lone parent households - with dependent children</t>
  </si>
  <si>
    <t>Household type (number of households)</t>
  </si>
  <si>
    <t>Household type (% of total households)</t>
  </si>
  <si>
    <t>One person households</t>
  </si>
  <si>
    <t>One family and no others</t>
  </si>
  <si>
    <t>Other households</t>
  </si>
  <si>
    <t>With dependent children</t>
  </si>
  <si>
    <t>All student</t>
  </si>
  <si>
    <t>Other</t>
  </si>
  <si>
    <t>Total households</t>
  </si>
  <si>
    <t>Detached house or bungalow</t>
  </si>
  <si>
    <t>Semi-detached house or bungalow</t>
  </si>
  <si>
    <t>Terraced house or bungalow</t>
  </si>
  <si>
    <t>Caravan or other mobile or temporary structure</t>
  </si>
  <si>
    <t>No central heating</t>
  </si>
  <si>
    <t>Average household size</t>
  </si>
  <si>
    <t>Owner occupied- owned outright</t>
  </si>
  <si>
    <t>Owner occupied - owned with a mortgage</t>
  </si>
  <si>
    <t>Rented from Local Authority</t>
  </si>
  <si>
    <t>Rented from Housing Association or Registered Social Landlord</t>
  </si>
  <si>
    <t>Rented privately/other</t>
  </si>
  <si>
    <t>Lives rent free</t>
  </si>
  <si>
    <t>Household characteristics</t>
  </si>
  <si>
    <t>Owner occupied - owned as shared ownership</t>
  </si>
  <si>
    <t>Economically active</t>
  </si>
  <si>
    <t>Self-employed</t>
  </si>
  <si>
    <t>Working students</t>
  </si>
  <si>
    <t>Economically inactive</t>
  </si>
  <si>
    <t>Retired</t>
  </si>
  <si>
    <t>Students</t>
  </si>
  <si>
    <t>Looking after family</t>
  </si>
  <si>
    <t>Sick/disabled</t>
  </si>
  <si>
    <t>Subtotals</t>
  </si>
  <si>
    <t>Unemployed</t>
  </si>
  <si>
    <t>total population aged 16-74</t>
  </si>
  <si>
    <t>Religion</t>
  </si>
  <si>
    <t>economically active - not working</t>
  </si>
  <si>
    <t>economically inactive</t>
  </si>
  <si>
    <t>Christian</t>
  </si>
  <si>
    <t>Hindu</t>
  </si>
  <si>
    <t>Jewish</t>
  </si>
  <si>
    <t>Muslim</t>
  </si>
  <si>
    <t>Sikh</t>
  </si>
  <si>
    <t>Other religion</t>
  </si>
  <si>
    <t>No religion</t>
  </si>
  <si>
    <t>Religion not stated</t>
  </si>
  <si>
    <t>Cambridge City</t>
  </si>
  <si>
    <t>East Cambridgeshire</t>
  </si>
  <si>
    <t>Fenland</t>
  </si>
  <si>
    <t>Huntingdonshire</t>
  </si>
  <si>
    <t>South Cambridgeshire</t>
  </si>
  <si>
    <t>Lone parent households - all children non-dependent</t>
  </si>
  <si>
    <t>economically active - working</t>
  </si>
  <si>
    <t>Dependent children in households with no one in employment</t>
  </si>
  <si>
    <t>With no one in employment</t>
  </si>
  <si>
    <t>Employed</t>
  </si>
  <si>
    <t>Bar Hill</t>
  </si>
  <si>
    <t>Bourn</t>
  </si>
  <si>
    <t>Burwell</t>
  </si>
  <si>
    <t>Chatteris</t>
  </si>
  <si>
    <t>Duxford</t>
  </si>
  <si>
    <t>Fulbourn</t>
  </si>
  <si>
    <t>Gamlingay</t>
  </si>
  <si>
    <t>Haddenham</t>
  </si>
  <si>
    <t>Hardwick</t>
  </si>
  <si>
    <t>Huntingdon</t>
  </si>
  <si>
    <t>Linton</t>
  </si>
  <si>
    <t>Littleport</t>
  </si>
  <si>
    <t>Melbourn</t>
  </si>
  <si>
    <t>Ramsey</t>
  </si>
  <si>
    <t>Sawston</t>
  </si>
  <si>
    <t>St Ives</t>
  </si>
  <si>
    <t>Sutton</t>
  </si>
  <si>
    <t>Waterbeach</t>
  </si>
  <si>
    <t>Willingham</t>
  </si>
  <si>
    <t>Woodditton</t>
  </si>
  <si>
    <t>White: Gypsy and Traveller</t>
  </si>
  <si>
    <t>White Other</t>
  </si>
  <si>
    <t>Asian or Asian British - Chinese</t>
  </si>
  <si>
    <t>Black/African/Caribbean/Black British - African</t>
  </si>
  <si>
    <t>Black/African/Caribbean/Black British - Caribbean</t>
  </si>
  <si>
    <t>Black/African/Caribbean/Black British - Other black</t>
  </si>
  <si>
    <t>all persons</t>
  </si>
  <si>
    <t>White % of total</t>
  </si>
  <si>
    <t>Non-White % of total</t>
  </si>
  <si>
    <t>Health and carers</t>
  </si>
  <si>
    <t>Residents with very good general health in the previous year</t>
  </si>
  <si>
    <t>Residents with fair general health in the previous year</t>
  </si>
  <si>
    <t>Residents with bad or very bad general health in the previous year</t>
  </si>
  <si>
    <t>Residents with a long-term activity-limiting illness</t>
  </si>
  <si>
    <t>Residents providing 1-19 hours of unpaid care per week</t>
  </si>
  <si>
    <t>Residents providing 20-49 hours of unpaid care per week</t>
  </si>
  <si>
    <t>Residents providing 50+ hours of unpaid care per week</t>
  </si>
  <si>
    <t>Aged 65 and over</t>
  </si>
  <si>
    <t>All aged 65+</t>
  </si>
  <si>
    <t>Economic activity (number of people aged 16-74yrs)</t>
  </si>
  <si>
    <t>Economic activity (% of total population aged 16-74yrs)</t>
  </si>
  <si>
    <t>Passports held</t>
  </si>
  <si>
    <t>All residents</t>
  </si>
  <si>
    <t>No passport</t>
  </si>
  <si>
    <t>United Kingdom</t>
  </si>
  <si>
    <t>Republic of Ireland</t>
  </si>
  <si>
    <t>Other Europe: EU countries</t>
  </si>
  <si>
    <t>Other Europe: Non EU countries</t>
  </si>
  <si>
    <t>Africa</t>
  </si>
  <si>
    <t>Middle East and Asia</t>
  </si>
  <si>
    <t>Northern America and the Caribbean</t>
  </si>
  <si>
    <t>Central America</t>
  </si>
  <si>
    <t>South America</t>
  </si>
  <si>
    <t>Antartica and Oceania</t>
  </si>
  <si>
    <t>Length of residence</t>
  </si>
  <si>
    <t>Total residents</t>
  </si>
  <si>
    <t>Born in the UK</t>
  </si>
  <si>
    <t>Resident in UK: Less than 2 years</t>
  </si>
  <si>
    <t>Resident in UK: 2 years or more but less than 5 years</t>
  </si>
  <si>
    <t>Resident in UK: 5 years or more but less than 10 years</t>
  </si>
  <si>
    <t>Resident in UK: 10 years or more</t>
  </si>
  <si>
    <t>Country of Birth</t>
  </si>
  <si>
    <t>England</t>
  </si>
  <si>
    <t>Northern Ireland</t>
  </si>
  <si>
    <t>Wales</t>
  </si>
  <si>
    <t>UK not otherwise specified</t>
  </si>
  <si>
    <t>Other EU: Member countries in March 2001</t>
  </si>
  <si>
    <t>Other EU: Accession countries April 2001 to March 2011</t>
  </si>
  <si>
    <t>Other countries</t>
  </si>
  <si>
    <t>Flat maisonette or apartment</t>
  </si>
  <si>
    <t>Overcrowding (bedroom standard)</t>
  </si>
  <si>
    <t>85-89</t>
  </si>
  <si>
    <t>#1</t>
  </si>
  <si>
    <t>#2</t>
  </si>
  <si>
    <t>#3</t>
  </si>
  <si>
    <t>#4</t>
  </si>
  <si>
    <t>#5</t>
  </si>
  <si>
    <t>15-19</t>
  </si>
  <si>
    <t>Tenure (% households)</t>
  </si>
  <si>
    <t>Tenure (households)</t>
  </si>
  <si>
    <t>Different denomiators</t>
  </si>
  <si>
    <t>Total Household Spaces</t>
  </si>
  <si>
    <t>Total Households</t>
  </si>
  <si>
    <t>Total dwellings</t>
  </si>
  <si>
    <t>Dwelling type, characteristics and tenure (%)</t>
  </si>
  <si>
    <t>Dwelling type, characteristics and tenure (count)</t>
  </si>
  <si>
    <t>Dwelling characteristics (households)</t>
  </si>
  <si>
    <t>Dwelling characteristics (% households)</t>
  </si>
  <si>
    <t>Population</t>
  </si>
  <si>
    <t>Ethnicity</t>
  </si>
  <si>
    <t>Health</t>
  </si>
  <si>
    <t>Household type</t>
  </si>
  <si>
    <t>Dwelling type</t>
  </si>
  <si>
    <t>Economic Activity</t>
  </si>
  <si>
    <t xml:space="preserve">Length of Residence </t>
  </si>
  <si>
    <t>Country of birth</t>
  </si>
  <si>
    <t>Age (years)</t>
  </si>
  <si>
    <t>Summary statistics</t>
  </si>
  <si>
    <t>Resident population</t>
  </si>
  <si>
    <t>Area (Hectares)</t>
  </si>
  <si>
    <t>Average household size (people)</t>
  </si>
  <si>
    <t>Population characteristics</t>
  </si>
  <si>
    <t>Number of households</t>
  </si>
  <si>
    <t>Ethnic Group</t>
  </si>
  <si>
    <t>Asian/Asian British</t>
  </si>
  <si>
    <t>Black/Black British</t>
  </si>
  <si>
    <t>Mixed</t>
  </si>
  <si>
    <t>Carers</t>
  </si>
  <si>
    <t>Number of people providing unpaid care</t>
  </si>
  <si>
    <t>Over 65 years</t>
  </si>
  <si>
    <t>% of total</t>
  </si>
  <si>
    <t>Married/cohabiting couple - no children</t>
  </si>
  <si>
    <t>Married/cohabiting couple - with children</t>
  </si>
  <si>
    <t>Married/cohabiting couple - all children non-dependent</t>
  </si>
  <si>
    <t>Lone parent - with dependent children</t>
  </si>
  <si>
    <t>Lone parent - all children non-dependent</t>
  </si>
  <si>
    <t>Total residents providing unpaid care</t>
  </si>
  <si>
    <t>Flat, maisonette, or apartment</t>
  </si>
  <si>
    <t>Dwelling characteristics</t>
  </si>
  <si>
    <t>Tenure</t>
  </si>
  <si>
    <t>Owner occupied</t>
  </si>
  <si>
    <t>Rented - private rented</t>
  </si>
  <si>
    <t>Overcrowding (1+ too few bedrooms for household size)</t>
  </si>
  <si>
    <t>Average household size (persons)</t>
  </si>
  <si>
    <t>Rented - local authority</t>
  </si>
  <si>
    <t>Rented - social rented (eg housing association)</t>
  </si>
  <si>
    <t>Working</t>
  </si>
  <si>
    <t>Employees</t>
  </si>
  <si>
    <t>Working student</t>
  </si>
  <si>
    <t>Looking after home/family</t>
  </si>
  <si>
    <t>Born in UK</t>
  </si>
  <si>
    <t>Born elsewhere in EU</t>
  </si>
  <si>
    <t>Born outside EU</t>
  </si>
  <si>
    <t>No-one in employment</t>
  </si>
  <si>
    <t>No-one in employment with dependent children</t>
  </si>
  <si>
    <t>UK total</t>
  </si>
  <si>
    <t>Other EU total</t>
  </si>
  <si>
    <t>Other EU: Ireland</t>
  </si>
  <si>
    <t>District %</t>
  </si>
  <si>
    <t>Travel to work</t>
  </si>
  <si>
    <t>Bus</t>
  </si>
  <si>
    <t>Train</t>
  </si>
  <si>
    <t>Cycle</t>
  </si>
  <si>
    <t>Foot</t>
  </si>
  <si>
    <t>All Usual Residents Aged 16 to 74</t>
  </si>
  <si>
    <t>Work Mainly at or From Home</t>
  </si>
  <si>
    <t>Underground, Metro, Light Rail, Tram</t>
  </si>
  <si>
    <t>Bus, Minibus or Coach</t>
  </si>
  <si>
    <t>Taxi</t>
  </si>
  <si>
    <t>Motorcycle, Scooter or Moped</t>
  </si>
  <si>
    <t>Driving a Car or Van</t>
  </si>
  <si>
    <t>Passenger in a Car or Van</t>
  </si>
  <si>
    <t>Bicycle</t>
  </si>
  <si>
    <t>On Foot</t>
  </si>
  <si>
    <t>Other Method of Travel to Work</t>
  </si>
  <si>
    <t>Not in Employment</t>
  </si>
  <si>
    <t>Car/van</t>
  </si>
  <si>
    <t>% of total*</t>
  </si>
  <si>
    <t>Car or van (percentage of working population)</t>
  </si>
  <si>
    <t>Car or van (total count)</t>
  </si>
  <si>
    <t>Bicycle (percentage of working population)</t>
  </si>
  <si>
    <t>On foot (percentage of working population)</t>
  </si>
  <si>
    <t>Train (percentage of working population)</t>
  </si>
  <si>
    <t>Bus, Minibus or Coach (percentage of working population)</t>
  </si>
  <si>
    <t>Qualifications (16+ years population)</t>
  </si>
  <si>
    <t>No qualification</t>
  </si>
  <si>
    <t>All Usual Residents Aged 16 and Over</t>
  </si>
  <si>
    <t>No Qualifications</t>
  </si>
  <si>
    <t>Highest Level of Qualification; Level 1 Qualifications</t>
  </si>
  <si>
    <t>Highest Level of Qualification; Level 2 Qualifications</t>
  </si>
  <si>
    <t>Highest Level of Qualification; Apprenticeship</t>
  </si>
  <si>
    <t>Highest Level of Qualification; Level 3 Qualifications</t>
  </si>
  <si>
    <t>Highest Level of Qualification; Level 4 Qualifications and Above</t>
  </si>
  <si>
    <t>Highest Level of Qualification; Other Qualifications</t>
  </si>
  <si>
    <t>Schoolchildren and Full-Time Students; Age 16 to 17</t>
  </si>
  <si>
    <t>Schoolchildren and Full-Time Students; Age 18 and Over</t>
  </si>
  <si>
    <t>Full-Time Students; Age 18 to 74; Economically Active; In Employment</t>
  </si>
  <si>
    <t>Full-Time Students; Age 18 to 74; Economically Active; Unemployed</t>
  </si>
  <si>
    <t>Full-Time Students; Age 18 to 74; Economically Inactive</t>
  </si>
  <si>
    <t>No qualifications (% of total)</t>
  </si>
  <si>
    <t>Highest Level of Qualification; Level 4 Qualifications and Above (% of total)</t>
  </si>
  <si>
    <t>Level 4+</t>
  </si>
  <si>
    <t>*Level 4+ qualifications: Degree, Higher Degree, NVQ Level 4-5 or similar (see ONS Census table KS501EW for full definitions).</t>
  </si>
  <si>
    <t>People with a long-term activity limiting illness</t>
  </si>
  <si>
    <t>People declaring 'bad' or 'very bad' general health</t>
  </si>
  <si>
    <t>Resident full-time students (aged 18+ years)</t>
  </si>
  <si>
    <t>Schoolchildren and Full-Time Students; Age 18 and Over (% of total)</t>
  </si>
  <si>
    <t>District %*</t>
  </si>
  <si>
    <t>UK</t>
  </si>
  <si>
    <t>Europe - EU</t>
  </si>
  <si>
    <t>Length of residence in UK</t>
  </si>
  <si>
    <t>Less than 2 years</t>
  </si>
  <si>
    <t>2-5years</t>
  </si>
  <si>
    <t>More than 5 years</t>
  </si>
  <si>
    <t xml:space="preserve">Resident in UK: 5 years or more </t>
  </si>
  <si>
    <t xml:space="preserve">Census data has been provided by the Office for National Statistics (ONS). This profile uses extracts from several published data sets. Please refer to the ONS data tables for further details and definitions. </t>
  </si>
  <si>
    <t>2011 Census Profile (Cambridgeshire)</t>
  </si>
  <si>
    <t>Number of dwellings (approx)</t>
  </si>
  <si>
    <t>Population density</t>
  </si>
  <si>
    <t xml:space="preserve"> (people per hectare)</t>
  </si>
  <si>
    <t>About the Research and Performance Team</t>
  </si>
  <si>
    <t xml:space="preserve">The Research and Performance Team is the central research and information section of Cambridgeshire County Council. We use a variety of information about the  </t>
  </si>
  <si>
    <t>people and economy of Cambridgeshire to help plan services for the county. The Research and Performance Team also supports a range of other partner agencies and partnerships.</t>
  </si>
  <si>
    <t>Subjects covered by the Research and Performance Team include:</t>
  </si>
  <si>
    <r>
      <t>·</t>
    </r>
    <r>
      <rPr>
        <sz val="10"/>
        <color indexed="8"/>
        <rFont val="Times New Roman"/>
        <family val="1"/>
      </rPr>
      <t xml:space="preserve">         </t>
    </r>
    <r>
      <rPr>
        <sz val="10"/>
        <color indexed="8"/>
        <rFont val="Arial"/>
        <family val="2"/>
      </rPr>
      <t>Census Analysis</t>
    </r>
  </si>
  <si>
    <r>
      <t>·</t>
    </r>
    <r>
      <rPr>
        <sz val="10"/>
        <color indexed="8"/>
        <rFont val="Times New Roman"/>
        <family val="1"/>
      </rPr>
      <t xml:space="preserve">         </t>
    </r>
    <r>
      <rPr>
        <sz val="10"/>
        <color indexed="8"/>
        <rFont val="Arial"/>
        <family val="2"/>
      </rPr>
      <t xml:space="preserve">Consultations and Surveys </t>
    </r>
  </si>
  <si>
    <r>
      <t>·</t>
    </r>
    <r>
      <rPr>
        <sz val="10"/>
        <color indexed="8"/>
        <rFont val="Times New Roman"/>
        <family val="1"/>
      </rPr>
      <t xml:space="preserve">         </t>
    </r>
    <r>
      <rPr>
        <sz val="10"/>
        <color indexed="8"/>
        <rFont val="Arial"/>
        <family val="2"/>
      </rPr>
      <t>Crime and Community Safety</t>
    </r>
  </si>
  <si>
    <r>
      <t>·</t>
    </r>
    <r>
      <rPr>
        <sz val="10"/>
        <color indexed="8"/>
        <rFont val="Times New Roman"/>
        <family val="1"/>
      </rPr>
      <t xml:space="preserve">         </t>
    </r>
    <r>
      <rPr>
        <sz val="10"/>
        <color indexed="8"/>
        <rFont val="Arial"/>
        <family val="2"/>
      </rPr>
      <t xml:space="preserve">Economy and The Labour Market </t>
    </r>
  </si>
  <si>
    <r>
      <t>·</t>
    </r>
    <r>
      <rPr>
        <sz val="10"/>
        <color indexed="8"/>
        <rFont val="Times New Roman"/>
        <family val="1"/>
      </rPr>
      <t xml:space="preserve">         </t>
    </r>
    <r>
      <rPr>
        <sz val="10"/>
        <color indexed="8"/>
        <rFont val="Arial"/>
        <family val="2"/>
      </rPr>
      <t xml:space="preserve">Health </t>
    </r>
  </si>
  <si>
    <r>
      <t>·</t>
    </r>
    <r>
      <rPr>
        <sz val="10"/>
        <color indexed="8"/>
        <rFont val="Times New Roman"/>
        <family val="1"/>
      </rPr>
      <t xml:space="preserve">         </t>
    </r>
    <r>
      <rPr>
        <sz val="10"/>
        <color indexed="8"/>
        <rFont val="Arial"/>
        <family val="2"/>
      </rPr>
      <t xml:space="preserve">Housing </t>
    </r>
  </si>
  <si>
    <r>
      <t>·</t>
    </r>
    <r>
      <rPr>
        <sz val="10"/>
        <color indexed="8"/>
        <rFont val="Times New Roman"/>
        <family val="1"/>
      </rPr>
      <t xml:space="preserve">         </t>
    </r>
    <r>
      <rPr>
        <sz val="10"/>
        <color indexed="8"/>
        <rFont val="Arial"/>
        <family val="2"/>
      </rPr>
      <t>Mapping and GIS</t>
    </r>
  </si>
  <si>
    <r>
      <t>·</t>
    </r>
    <r>
      <rPr>
        <sz val="10"/>
        <color indexed="8"/>
        <rFont val="Times New Roman"/>
        <family val="1"/>
      </rPr>
      <t xml:space="preserve">         </t>
    </r>
    <r>
      <rPr>
        <sz val="10"/>
        <color indexed="8"/>
        <rFont val="Arial"/>
        <family val="2"/>
      </rPr>
      <t xml:space="preserve">Population </t>
    </r>
  </si>
  <si>
    <r>
      <t>·</t>
    </r>
    <r>
      <rPr>
        <sz val="10"/>
        <color indexed="8"/>
        <rFont val="Times New Roman"/>
        <family val="1"/>
      </rPr>
      <t xml:space="preserve">         </t>
    </r>
    <r>
      <rPr>
        <sz val="10"/>
        <color indexed="8"/>
        <rFont val="Arial"/>
        <family val="2"/>
      </rPr>
      <t xml:space="preserve">Pupil Forecasting </t>
    </r>
  </si>
  <si>
    <r>
      <t>·</t>
    </r>
    <r>
      <rPr>
        <sz val="10"/>
        <color indexed="8"/>
        <rFont val="Times New Roman"/>
        <family val="1"/>
      </rPr>
      <t xml:space="preserve">         </t>
    </r>
    <r>
      <rPr>
        <sz val="10"/>
        <color indexed="8"/>
        <rFont val="Arial"/>
        <family val="2"/>
      </rPr>
      <t>Performance Management</t>
    </r>
  </si>
  <si>
    <t>Contact details</t>
  </si>
  <si>
    <t>Research and Performance Team</t>
  </si>
  <si>
    <t>Cambridgeshire County Council</t>
  </si>
  <si>
    <t>RES 1203</t>
  </si>
  <si>
    <t>Shire Hall</t>
  </si>
  <si>
    <t>Cambridge CB3 0AP</t>
  </si>
  <si>
    <r>
      <t>Tel:</t>
    </r>
    <r>
      <rPr>
        <sz val="10"/>
        <color indexed="8"/>
        <rFont val="Arial"/>
        <family val="2"/>
      </rPr>
      <t xml:space="preserve"> 01223 715300</t>
    </r>
  </si>
  <si>
    <r>
      <t>Email Us</t>
    </r>
    <r>
      <rPr>
        <sz val="10"/>
        <color indexed="8"/>
        <rFont val="Arial"/>
        <family val="2"/>
      </rPr>
      <t xml:space="preserve">: </t>
    </r>
  </si>
  <si>
    <t>research.performance@cambridgeshire.gov.uk</t>
  </si>
  <si>
    <r>
      <t>Website</t>
    </r>
    <r>
      <rPr>
        <sz val="10"/>
        <rFont val="Arial"/>
        <family val="0"/>
      </rPr>
      <t>:</t>
    </r>
  </si>
  <si>
    <t>http://www.cambridgeshireinsight.org.uk/</t>
  </si>
  <si>
    <r>
      <t>Twitter:</t>
    </r>
    <r>
      <rPr>
        <sz val="10"/>
        <rFont val="Arial"/>
        <family val="0"/>
      </rPr>
      <t xml:space="preserve"> </t>
    </r>
  </si>
  <si>
    <t xml:space="preserve">@CambsInsight </t>
  </si>
  <si>
    <t>-</t>
  </si>
  <si>
    <t>Produced by the Research and Performance Team, Cambridgeshire County Council, 2013 (Tel: 01223 715300)</t>
  </si>
  <si>
    <t>METADATA</t>
  </si>
  <si>
    <t>Resident Population</t>
  </si>
  <si>
    <t>Usual resident</t>
  </si>
  <si>
    <t>Household</t>
  </si>
  <si>
    <t>A usual resident is anyone who, on census day, was in the UK and had stayed or intended to stay for a period of 12 months or more, or had a permanent UK address and was outside the UK and intended to be outside the UK for less than 12 months.</t>
  </si>
  <si>
    <t>A usual resident is anyone who, on census day, was in the UK and had stayed or intended to stay for a period of 12 months or more, or had a permanent UK address and was outside the UK and intended to be outside the UK for less than 12 months (see Census table KS101EW).</t>
  </si>
  <si>
    <t>Residents were asked which passports they held. Where a person held more than one passport they were asked to indicate all that applied (see Census table KS205EW).</t>
  </si>
  <si>
    <t>ENTER</t>
  </si>
  <si>
    <t>Qualification</t>
  </si>
  <si>
    <t>Metadata</t>
  </si>
  <si>
    <t>Electoral Division Code</t>
  </si>
  <si>
    <t>Electoral Division</t>
  </si>
  <si>
    <t>Abbey</t>
  </si>
  <si>
    <t>Arbury</t>
  </si>
  <si>
    <t>Bassingbourn</t>
  </si>
  <si>
    <t>Brampton and Kimbolton</t>
  </si>
  <si>
    <t>Buckden, Gransden and The Offords</t>
  </si>
  <si>
    <t>Castle</t>
  </si>
  <si>
    <t>Cherry Hinton</t>
  </si>
  <si>
    <t>Coleridge</t>
  </si>
  <si>
    <t>Cottenham, Histon and Impington</t>
  </si>
  <si>
    <t>East Chesterton</t>
  </si>
  <si>
    <t>Ely North and East</t>
  </si>
  <si>
    <t>Ely South and West</t>
  </si>
  <si>
    <t>Forty Foot</t>
  </si>
  <si>
    <t>Godmanchester and Huntingdon East</t>
  </si>
  <si>
    <t>King's Hedges</t>
  </si>
  <si>
    <t>Little Paxton and St Neots North</t>
  </si>
  <si>
    <t>March East</t>
  </si>
  <si>
    <t>March North</t>
  </si>
  <si>
    <t>March West</t>
  </si>
  <si>
    <t>Market</t>
  </si>
  <si>
    <t>Newnham</t>
  </si>
  <si>
    <t>Norman Cross</t>
  </si>
  <si>
    <t>Papworth and Swavesey</t>
  </si>
  <si>
    <t>Petersfield</t>
  </si>
  <si>
    <t>Queen Edith's</t>
  </si>
  <si>
    <t>Roman Bank and Peckover</t>
  </si>
  <si>
    <t>Romsey</t>
  </si>
  <si>
    <t>Sawtry and Ellington</t>
  </si>
  <si>
    <t>Soham and Fordham Villages</t>
  </si>
  <si>
    <t>Somersham and Earith</t>
  </si>
  <si>
    <t>St Neots Eaton Socon and Eynesbury</t>
  </si>
  <si>
    <t>The Hemingfords and Fenstanton</t>
  </si>
  <si>
    <t>Trumpington</t>
  </si>
  <si>
    <t>Waldersey</t>
  </si>
  <si>
    <t>Warboys and Upwood</t>
  </si>
  <si>
    <t>West Chesterton</t>
  </si>
  <si>
    <t>Whittlesey North</t>
  </si>
  <si>
    <t>Whittlesey South</t>
  </si>
  <si>
    <t>Wisbech North</t>
  </si>
  <si>
    <t>Wisbech South</t>
  </si>
  <si>
    <t>#6</t>
  </si>
  <si>
    <t>Cambridgeshire</t>
  </si>
  <si>
    <t>#7</t>
  </si>
  <si>
    <t>East of England</t>
  </si>
  <si>
    <t>#8</t>
  </si>
  <si>
    <t>England &amp; Wales</t>
  </si>
  <si>
    <t>Local Authority</t>
  </si>
  <si>
    <t>Mixed total</t>
  </si>
  <si>
    <t>Asian or Asian British total</t>
  </si>
  <si>
    <t>Black/Black British total</t>
  </si>
  <si>
    <t>Electoral Division:</t>
  </si>
  <si>
    <t>RESEARCH AND PERFORMANCE TEAM 2011 CENSUS DATABASE (ELECTORAL DIVISIONS)</t>
  </si>
  <si>
    <t>Select Electoral Division:</t>
  </si>
  <si>
    <t>Elect. Division:</t>
  </si>
  <si>
    <t>To view data for all electoral divisions on a single topic select your topic of choice from the table below.</t>
  </si>
  <si>
    <t>Owner occupied (total)</t>
  </si>
  <si>
    <t>Area (hectares)</t>
  </si>
  <si>
    <t>Person per hectare</t>
  </si>
  <si>
    <t>Total columns E-P</t>
  </si>
  <si>
    <t>Rep. of Ireland</t>
  </si>
  <si>
    <t>Another religion stated</t>
  </si>
  <si>
    <r>
      <t xml:space="preserve">To view data for a single electoral division click in the yellow box and select your electoral division from the drop down list. </t>
    </r>
    <r>
      <rPr>
        <u val="single"/>
        <sz val="12"/>
        <rFont val="Arial"/>
        <family val="2"/>
      </rPr>
      <t>Then press enter</t>
    </r>
    <r>
      <rPr>
        <sz val="12"/>
        <rFont val="Arial"/>
        <family val="2"/>
      </rPr>
      <t>:</t>
    </r>
  </si>
  <si>
    <t>Accommodation type (household spaces)</t>
  </si>
  <si>
    <t>Accommodation type (% household spaces)</t>
  </si>
  <si>
    <t>DATA BY ELECTORAL DIVISION</t>
  </si>
  <si>
    <r>
      <t xml:space="preserve">Welcome to the Research and Performance Team's 2011 Census database. This has been developed to provide easy access to Cambridgeshire 2011 Census data at the </t>
    </r>
    <r>
      <rPr>
        <b/>
        <sz val="12"/>
        <rFont val="Arial"/>
        <family val="2"/>
      </rPr>
      <t>electoral division</t>
    </r>
    <r>
      <rPr>
        <sz val="12"/>
        <rFont val="Arial"/>
        <family val="2"/>
      </rPr>
      <t xml:space="preserve"> level. Parish and ward level databases are also available.</t>
    </r>
  </si>
  <si>
    <t>Cambridgeshire County Council, Research and Performance Team, June 2013</t>
  </si>
  <si>
    <t>DATA BY TOPIC</t>
  </si>
  <si>
    <t>Select Data Topic:</t>
  </si>
  <si>
    <t>Qualifications</t>
  </si>
  <si>
    <t>Alternatively, to view data by electoral division click here</t>
  </si>
  <si>
    <t>Note: The ONS census tables referred to are available at neighbourhood.statistics.gov.uk. Electoral Division data  within this spreadsheet was derived from tables of Output Area level data.</t>
  </si>
  <si>
    <t>Accommodation type, characteristics and tenure</t>
  </si>
  <si>
    <r>
      <t>Click here</t>
    </r>
    <r>
      <rPr>
        <b/>
        <sz val="12"/>
        <rFont val="Arial"/>
        <family val="2"/>
      </rPr>
      <t xml:space="preserve"> to return to topic homepage</t>
    </r>
  </si>
  <si>
    <r>
      <t>Click here</t>
    </r>
    <r>
      <rPr>
        <b/>
        <sz val="12"/>
        <rFont val="Arial"/>
        <family val="2"/>
      </rPr>
      <t xml:space="preserve"> to return to homepage</t>
    </r>
  </si>
  <si>
    <r>
      <t xml:space="preserve">Click here </t>
    </r>
    <r>
      <rPr>
        <b/>
        <sz val="12"/>
        <rFont val="Arial"/>
        <family val="2"/>
      </rPr>
      <t>to return to topic homepage</t>
    </r>
  </si>
  <si>
    <t>Alternatively, to view data by topic click here</t>
  </si>
  <si>
    <r>
      <t>Click here</t>
    </r>
    <r>
      <rPr>
        <b/>
        <sz val="11"/>
        <rFont val="Arial"/>
        <family val="2"/>
      </rPr>
      <t xml:space="preserve"> to return to ED homepage</t>
    </r>
  </si>
  <si>
    <r>
      <t>Click here</t>
    </r>
    <r>
      <rPr>
        <b/>
        <sz val="11"/>
        <rFont val="Arial"/>
        <family val="2"/>
      </rPr>
      <t xml:space="preserve"> to return to topic homepage</t>
    </r>
  </si>
  <si>
    <r>
      <t>Click here</t>
    </r>
    <r>
      <rPr>
        <b/>
        <sz val="10"/>
        <rFont val="Arial"/>
        <family val="2"/>
      </rPr>
      <t xml:space="preserve"> to return to the topic homepage</t>
    </r>
  </si>
  <si>
    <r>
      <t>Click here</t>
    </r>
    <r>
      <rPr>
        <b/>
        <sz val="10"/>
        <rFont val="Arial"/>
        <family val="2"/>
      </rPr>
      <t xml:space="preserve"> to return to the ED homepage</t>
    </r>
  </si>
  <si>
    <t>Religion was identified by the individual person. No determination was made about whether a person was a practicing member of a religion. Unlike other census questions, this question was voluntary and therefore where no answer was provided the response was categorised as 'Not stated' (see Census table KS209EW).</t>
  </si>
  <si>
    <t xml:space="preserve">The data shows the country in which a person was born. Responses are assigned codes based on the National Statistics Country Classification (see Census table KS204EW). </t>
  </si>
  <si>
    <t>All over 65 years</t>
  </si>
  <si>
    <t>Economic activity (16-74 years population)</t>
  </si>
  <si>
    <t>Travel to work (16-74 years population)</t>
  </si>
  <si>
    <r>
      <t>Click here</t>
    </r>
    <r>
      <rPr>
        <b/>
        <sz val="12"/>
        <rFont val="Arial"/>
        <family val="2"/>
      </rPr>
      <t xml:space="preserve"> to return to home page and select another electoral division</t>
    </r>
  </si>
  <si>
    <t>Welcome to the Research and Performance Team's 2011 Census database. This has been developed to provide easy access to Cambridgeshire 2011 Census data at the electoral division level. Parish and ward level databases are also available.</t>
  </si>
  <si>
    <r>
      <t xml:space="preserve">The electoral division profile sheet is formatted so that </t>
    </r>
    <r>
      <rPr>
        <b/>
        <sz val="12"/>
        <rFont val="Arial"/>
        <family val="2"/>
      </rPr>
      <t>electoral division profiles</t>
    </r>
    <r>
      <rPr>
        <sz val="12"/>
        <rFont val="Arial"/>
        <family val="2"/>
      </rPr>
      <t xml:space="preserve"> can be printed onto two A4 pages.</t>
    </r>
  </si>
  <si>
    <t>*Accommodation type is a count of household spaces not households</t>
  </si>
  <si>
    <t>Accommodation type*</t>
  </si>
  <si>
    <t>This sheet formatted so that the data table will print out as a two-sided profile. Press print preview to show this.</t>
  </si>
  <si>
    <t>*total working population aged 16-74 years</t>
  </si>
  <si>
    <r>
      <t xml:space="preserve">As further 2011 Census data is released from the Office for National Statistics (ONS) we will endeavour to expand the data available within this database accordingly. If there is a specific data set you would like access to, or for any other feedback, do not hesitate in contacting the Research and Performance Team at </t>
    </r>
    <r>
      <rPr>
        <b/>
        <sz val="12"/>
        <rFont val="Arial"/>
        <family val="2"/>
      </rPr>
      <t>research.performance@cambridgeshire.gov.uk</t>
    </r>
  </si>
  <si>
    <t>Buddhist</t>
  </si>
  <si>
    <t>Ethnic group classifies people according to their own perceived ethnic group and cultural background (see Census table QS201EW).</t>
  </si>
  <si>
    <t>Output areas (OA) are created for Census data, specifically for the output of census estimates. The OA is the lowest geographical level at which census estimates are provided. The minimum OA size was 40 resident households and 100 resident people but the recommended size was rather larger at 125 households. These size thresholds meant that unusually small wards and parishes were incorporated into larger OAs.</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</si>
</sst>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0.00000"/>
    <numFmt numFmtId="175" formatCode="0.000000"/>
    <numFmt numFmtId="176" formatCode="0.000"/>
    <numFmt numFmtId="177" formatCode="#,##0.0"/>
    <numFmt numFmtId="178" formatCode="#.0"/>
    <numFmt numFmtId="179" formatCode="dd\-mmm\-yyyy"/>
    <numFmt numFmtId="180" formatCode="#.00"/>
    <numFmt numFmtId="181" formatCode="0.00000000"/>
    <numFmt numFmtId="182" formatCode="0.0000000"/>
    <numFmt numFmtId="183" formatCode="0.00000000000000"/>
    <numFmt numFmtId="184" formatCode="0.0%"/>
    <numFmt numFmtId="185" formatCode="0.000000000000000%"/>
    <numFmt numFmtId="186" formatCode="#"/>
    <numFmt numFmtId="187" formatCode="#.00000"/>
    <numFmt numFmtId="188" formatCode="#.0000"/>
    <numFmt numFmtId="189" formatCode="#.000"/>
    <numFmt numFmtId="190" formatCode="0;0;&quot;-&quot;"/>
    <numFmt numFmtId="191" formatCode="0.0;0.0;&quot;-&quot;"/>
    <numFmt numFmtId="192" formatCode="&quot;Yes&quot;;&quot;Yes&quot;;&quot;No&quot;"/>
    <numFmt numFmtId="193" formatCode="&quot;True&quot;;&quot;True&quot;;&quot;False&quot;"/>
    <numFmt numFmtId="194" formatCode="&quot;On&quot;;&quot;On&quot;;&quot;Off&quot;"/>
    <numFmt numFmtId="195" formatCode="&quot;£&quot;#,##0"/>
    <numFmt numFmtId="196" formatCode="&quot;£&quot;#,##0.00"/>
    <numFmt numFmtId="197" formatCode="0.000%"/>
    <numFmt numFmtId="198" formatCode="&quot;£&quot;#,##0.0"/>
    <numFmt numFmtId="199" formatCode="00"/>
    <numFmt numFmtId="200" formatCode="#,##0;[Red]\=&quot;n/a&quot;"/>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0.000"/>
    <numFmt numFmtId="210" formatCode="[$€-2]\ #,##0.00_);[Red]\([$€-2]\ #,##0.00\)"/>
    <numFmt numFmtId="211" formatCode="General_)"/>
    <numFmt numFmtId="212" formatCode="0_)"/>
    <numFmt numFmtId="213" formatCode="#,##0_);\(#,##0\)"/>
  </numFmts>
  <fonts count="73">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b/>
      <sz val="10"/>
      <name val="Helvetica"/>
      <family val="2"/>
    </font>
    <font>
      <sz val="10"/>
      <color indexed="8"/>
      <name val="Arial"/>
      <family val="2"/>
    </font>
    <font>
      <sz val="10"/>
      <name val="Calibri"/>
      <family val="2"/>
    </font>
    <font>
      <b/>
      <sz val="10"/>
      <name val="Calibri"/>
      <family val="2"/>
    </font>
    <font>
      <sz val="9"/>
      <name val="Calibri"/>
      <family val="2"/>
    </font>
    <font>
      <b/>
      <sz val="9"/>
      <name val="Calibri"/>
      <family val="2"/>
    </font>
    <font>
      <i/>
      <sz val="9"/>
      <name val="Calibri"/>
      <family val="2"/>
    </font>
    <font>
      <b/>
      <sz val="10"/>
      <color indexed="8"/>
      <name val="Arial"/>
      <family val="2"/>
    </font>
    <font>
      <sz val="10"/>
      <color indexed="8"/>
      <name val="Symbol"/>
      <family val="1"/>
    </font>
    <font>
      <sz val="10"/>
      <color indexed="8"/>
      <name val="Times New Roman"/>
      <family val="1"/>
    </font>
    <font>
      <b/>
      <sz val="12"/>
      <name val="Arial"/>
      <family val="2"/>
    </font>
    <font>
      <sz val="12"/>
      <name val="Arial"/>
      <family val="2"/>
    </font>
    <font>
      <b/>
      <sz val="14"/>
      <name val="Arial"/>
      <family val="2"/>
    </font>
    <font>
      <sz val="14"/>
      <name val="Arial"/>
      <family val="2"/>
    </font>
    <font>
      <b/>
      <sz val="12"/>
      <color indexed="9"/>
      <name val="Arial"/>
      <family val="2"/>
    </font>
    <font>
      <b/>
      <u val="single"/>
      <sz val="14"/>
      <color indexed="9"/>
      <name val="Arial"/>
      <family val="2"/>
    </font>
    <font>
      <u val="single"/>
      <sz val="12"/>
      <name val="Arial"/>
      <family val="2"/>
    </font>
    <font>
      <b/>
      <sz val="13"/>
      <color indexed="9"/>
      <name val="Calibri"/>
      <family val="2"/>
    </font>
    <font>
      <b/>
      <sz val="14"/>
      <color indexed="9"/>
      <name val="Calibri"/>
      <family val="2"/>
    </font>
    <font>
      <sz val="10"/>
      <color indexed="9"/>
      <name val="Calibri"/>
      <family val="2"/>
    </font>
    <font>
      <b/>
      <sz val="16"/>
      <name val="Arial"/>
      <family val="2"/>
    </font>
    <font>
      <b/>
      <sz val="11"/>
      <name val="Arial"/>
      <family val="2"/>
    </font>
    <font>
      <b/>
      <i/>
      <sz val="12"/>
      <color indexed="9"/>
      <name val="Arial"/>
      <family val="2"/>
    </font>
    <font>
      <b/>
      <sz val="15"/>
      <color indexed="9"/>
      <name val="Arial"/>
      <family val="2"/>
    </font>
    <font>
      <b/>
      <u val="single"/>
      <sz val="14"/>
      <color indexed="20"/>
      <name val="Arial"/>
      <family val="2"/>
    </font>
    <font>
      <b/>
      <sz val="16"/>
      <color indexed="9"/>
      <name val="Arial"/>
      <family val="2"/>
    </font>
    <font>
      <sz val="10"/>
      <name val="Antique Olive"/>
      <family val="2"/>
    </font>
    <font>
      <b/>
      <sz val="10"/>
      <name val="Antique Olive"/>
      <family val="2"/>
    </font>
    <font>
      <sz val="10"/>
      <color indexed="8"/>
      <name val="Antique Olive"/>
      <family val="2"/>
    </font>
    <font>
      <b/>
      <sz val="12"/>
      <color indexed="10"/>
      <name val="Arial"/>
      <family val="2"/>
    </font>
    <font>
      <b/>
      <sz val="11"/>
      <color indexed="10"/>
      <name val="Arial"/>
      <family val="2"/>
    </font>
    <font>
      <b/>
      <sz val="10"/>
      <color indexed="10"/>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6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0" applyNumberFormat="0" applyBorder="0" applyAlignment="0" applyProtection="0"/>
    <xf numFmtId="0" fontId="59" fillId="26" borderId="1" applyNumberFormat="0" applyAlignment="0" applyProtection="0"/>
    <xf numFmtId="0" fontId="6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8"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29" borderId="1" applyNumberFormat="0" applyAlignment="0" applyProtection="0"/>
    <xf numFmtId="0" fontId="67" fillId="0" borderId="6" applyNumberFormat="0" applyFill="0" applyAlignment="0" applyProtection="0"/>
    <xf numFmtId="0" fontId="68" fillId="30" borderId="0" applyNumberFormat="0" applyBorder="0" applyAlignment="0" applyProtection="0"/>
    <xf numFmtId="0" fontId="0" fillId="31" borderId="7" applyNumberFormat="0" applyFont="0" applyAlignment="0" applyProtection="0"/>
    <xf numFmtId="0" fontId="69" fillId="26"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61">
    <xf numFmtId="0" fontId="0" fillId="0" borderId="0" xfId="0" applyAlignment="1">
      <alignment/>
    </xf>
    <xf numFmtId="2" fontId="0" fillId="0" borderId="0" xfId="0" applyNumberFormat="1" applyAlignment="1">
      <alignment/>
    </xf>
    <xf numFmtId="0" fontId="1" fillId="0" borderId="0" xfId="0" applyFont="1" applyAlignment="1">
      <alignment horizontal="center" vertical="center" wrapText="1"/>
    </xf>
    <xf numFmtId="0" fontId="1" fillId="0" borderId="0" xfId="0" applyFont="1" applyAlignment="1">
      <alignment vertical="center"/>
    </xf>
    <xf numFmtId="0" fontId="0" fillId="0" borderId="0" xfId="0" applyFont="1" applyAlignment="1">
      <alignment/>
    </xf>
    <xf numFmtId="0" fontId="0" fillId="0" borderId="0" xfId="0" applyFont="1" applyAlignment="1">
      <alignment/>
    </xf>
    <xf numFmtId="0" fontId="0" fillId="0" borderId="0" xfId="0" applyFill="1" applyAlignment="1">
      <alignment/>
    </xf>
    <xf numFmtId="0" fontId="1" fillId="0" borderId="0" xfId="0" applyFont="1" applyAlignment="1">
      <alignment vertical="center"/>
    </xf>
    <xf numFmtId="0" fontId="1" fillId="0" borderId="0" xfId="0" applyFont="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NumberFormat="1" applyBorder="1" applyAlignment="1">
      <alignment/>
    </xf>
    <xf numFmtId="2" fontId="0" fillId="0" borderId="0" xfId="0" applyNumberFormat="1" applyBorder="1" applyAlignment="1">
      <alignment/>
    </xf>
    <xf numFmtId="0" fontId="0" fillId="0" borderId="0" xfId="0" applyBorder="1" applyAlignment="1">
      <alignment/>
    </xf>
    <xf numFmtId="1" fontId="0" fillId="0" borderId="0" xfId="0" applyNumberFormat="1" applyBorder="1" applyAlignment="1">
      <alignment/>
    </xf>
    <xf numFmtId="0" fontId="1" fillId="0" borderId="0" xfId="0" applyFont="1" applyBorder="1" applyAlignment="1">
      <alignment vertical="center"/>
    </xf>
    <xf numFmtId="0" fontId="0" fillId="0" borderId="0" xfId="0" applyNumberFormat="1" applyFill="1" applyBorder="1" applyAlignment="1">
      <alignment/>
    </xf>
    <xf numFmtId="0" fontId="0" fillId="0" borderId="0" xfId="0" applyAlignment="1">
      <alignment wrapText="1"/>
    </xf>
    <xf numFmtId="0" fontId="0" fillId="0" borderId="0" xfId="0" applyFont="1" applyFill="1" applyAlignment="1">
      <alignment/>
    </xf>
    <xf numFmtId="1" fontId="6" fillId="0" borderId="0" xfId="0" applyNumberFormat="1" applyFont="1" applyFill="1" applyBorder="1" applyAlignment="1" applyProtection="1">
      <alignment/>
      <protection/>
    </xf>
    <xf numFmtId="1" fontId="6" fillId="0" borderId="0" xfId="0" applyNumberFormat="1" applyFont="1" applyFill="1" applyBorder="1" applyAlignment="1" applyProtection="1">
      <alignment horizontal="left"/>
      <protection/>
    </xf>
    <xf numFmtId="1" fontId="0" fillId="0" borderId="0" xfId="0" applyNumberFormat="1" applyFont="1" applyBorder="1" applyAlignment="1">
      <alignment/>
    </xf>
    <xf numFmtId="2" fontId="0" fillId="0" borderId="0" xfId="0" applyNumberFormat="1" applyFont="1" applyAlignment="1">
      <alignment/>
    </xf>
    <xf numFmtId="1" fontId="0" fillId="0" borderId="0" xfId="0" applyNumberFormat="1" applyFont="1" applyAlignment="1">
      <alignment/>
    </xf>
    <xf numFmtId="0" fontId="0" fillId="0" borderId="0" xfId="0" applyFont="1" applyAlignment="1">
      <alignment horizontal="right"/>
    </xf>
    <xf numFmtId="0" fontId="0" fillId="0" borderId="0" xfId="0" applyFill="1" applyBorder="1" applyAlignment="1">
      <alignment/>
    </xf>
    <xf numFmtId="0" fontId="1" fillId="0" borderId="0" xfId="0" applyFont="1" applyBorder="1" applyAlignment="1">
      <alignment horizontal="center" vertical="center" wrapText="1"/>
    </xf>
    <xf numFmtId="0" fontId="9" fillId="0" borderId="0" xfId="0" applyFont="1" applyAlignment="1">
      <alignment/>
    </xf>
    <xf numFmtId="0" fontId="10" fillId="0" borderId="10" xfId="0" applyFont="1" applyBorder="1" applyAlignment="1">
      <alignment/>
    </xf>
    <xf numFmtId="0" fontId="10" fillId="0" borderId="11" xfId="0" applyFont="1" applyBorder="1" applyAlignment="1">
      <alignment/>
    </xf>
    <xf numFmtId="2" fontId="0" fillId="0" borderId="0" xfId="0" applyNumberFormat="1" applyFill="1" applyBorder="1" applyAlignment="1">
      <alignment/>
    </xf>
    <xf numFmtId="0" fontId="10" fillId="0" borderId="0" xfId="0" applyFont="1" applyBorder="1" applyAlignment="1">
      <alignment/>
    </xf>
    <xf numFmtId="0" fontId="10" fillId="0" borderId="12" xfId="0" applyFont="1" applyBorder="1" applyAlignment="1">
      <alignment/>
    </xf>
    <xf numFmtId="0" fontId="9" fillId="0" borderId="13" xfId="0" applyFont="1" applyBorder="1" applyAlignment="1">
      <alignment horizontal="center"/>
    </xf>
    <xf numFmtId="2" fontId="9" fillId="0" borderId="14" xfId="0" applyNumberFormat="1" applyFont="1" applyBorder="1" applyAlignment="1">
      <alignment horizontal="center"/>
    </xf>
    <xf numFmtId="0" fontId="9" fillId="0" borderId="0" xfId="0" applyFont="1" applyBorder="1" applyAlignment="1">
      <alignment horizontal="center"/>
    </xf>
    <xf numFmtId="0" fontId="9" fillId="0" borderId="12"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9" fillId="0" borderId="0" xfId="0" applyFont="1" applyBorder="1" applyAlignment="1">
      <alignment/>
    </xf>
    <xf numFmtId="0" fontId="9" fillId="0" borderId="0" xfId="0" applyFont="1" applyBorder="1" applyAlignment="1">
      <alignment horizontal="left"/>
    </xf>
    <xf numFmtId="0" fontId="9" fillId="0" borderId="10" xfId="0" applyFont="1" applyBorder="1" applyAlignment="1">
      <alignment/>
    </xf>
    <xf numFmtId="0" fontId="10" fillId="0" borderId="0" xfId="0" applyFont="1" applyBorder="1" applyAlignment="1">
      <alignment horizontal="center"/>
    </xf>
    <xf numFmtId="0" fontId="10" fillId="0" borderId="0" xfId="0" applyFont="1" applyBorder="1" applyAlignment="1">
      <alignment/>
    </xf>
    <xf numFmtId="0" fontId="9" fillId="0" borderId="0" xfId="0" applyFont="1" applyBorder="1" applyAlignment="1">
      <alignment/>
    </xf>
    <xf numFmtId="0" fontId="10" fillId="0" borderId="10" xfId="0" applyFont="1" applyBorder="1" applyAlignment="1">
      <alignment horizontal="left" vertical="top" wrapText="1"/>
    </xf>
    <xf numFmtId="0" fontId="9" fillId="0" borderId="11" xfId="0" applyFont="1" applyBorder="1" applyAlignment="1">
      <alignment/>
    </xf>
    <xf numFmtId="0" fontId="9" fillId="0" borderId="12" xfId="0" applyFont="1" applyBorder="1" applyAlignment="1">
      <alignment/>
    </xf>
    <xf numFmtId="172" fontId="9" fillId="0" borderId="13" xfId="0" applyNumberFormat="1" applyFont="1" applyBorder="1" applyAlignment="1">
      <alignment horizontal="center"/>
    </xf>
    <xf numFmtId="172" fontId="9" fillId="0" borderId="14" xfId="0" applyNumberFormat="1" applyFont="1" applyBorder="1" applyAlignment="1">
      <alignment horizontal="center"/>
    </xf>
    <xf numFmtId="0" fontId="9" fillId="0" borderId="0" xfId="0" applyFont="1" applyBorder="1" applyAlignment="1">
      <alignment vertical="top" wrapText="1"/>
    </xf>
    <xf numFmtId="172" fontId="9" fillId="0" borderId="0" xfId="0" applyNumberFormat="1" applyFont="1" applyBorder="1" applyAlignment="1">
      <alignment horizontal="center"/>
    </xf>
    <xf numFmtId="172" fontId="10" fillId="0" borderId="13" xfId="0" applyNumberFormat="1" applyFont="1" applyBorder="1" applyAlignment="1">
      <alignment horizontal="center"/>
    </xf>
    <xf numFmtId="2" fontId="9" fillId="0" borderId="0" xfId="0" applyNumberFormat="1" applyFont="1" applyBorder="1" applyAlignment="1">
      <alignment/>
    </xf>
    <xf numFmtId="0" fontId="7" fillId="0" borderId="0" xfId="0" applyFont="1" applyBorder="1" applyAlignment="1">
      <alignment horizontal="left"/>
    </xf>
    <xf numFmtId="0" fontId="10" fillId="0" borderId="0" xfId="0" applyFont="1" applyFill="1" applyBorder="1" applyAlignment="1">
      <alignment horizontal="center"/>
    </xf>
    <xf numFmtId="172" fontId="9" fillId="0" borderId="12" xfId="0" applyNumberFormat="1" applyFont="1" applyBorder="1" applyAlignment="1">
      <alignment horizontal="center"/>
    </xf>
    <xf numFmtId="0" fontId="9" fillId="0" borderId="14" xfId="0" applyFont="1" applyBorder="1" applyAlignment="1">
      <alignment/>
    </xf>
    <xf numFmtId="0" fontId="10" fillId="0" borderId="13" xfId="0" applyFont="1" applyBorder="1" applyAlignment="1">
      <alignment/>
    </xf>
    <xf numFmtId="0" fontId="10" fillId="0" borderId="10" xfId="0" applyFont="1" applyFill="1" applyBorder="1" applyAlignment="1">
      <alignment horizontal="center"/>
    </xf>
    <xf numFmtId="172" fontId="10" fillId="0" borderId="0" xfId="0" applyNumberFormat="1" applyFont="1" applyBorder="1" applyAlignment="1">
      <alignment horizontal="center"/>
    </xf>
    <xf numFmtId="2" fontId="9" fillId="0" borderId="0" xfId="0" applyNumberFormat="1" applyFont="1" applyBorder="1" applyAlignment="1">
      <alignment horizontal="center"/>
    </xf>
    <xf numFmtId="0" fontId="10" fillId="0" borderId="10" xfId="0" applyFont="1" applyBorder="1" applyAlignment="1">
      <alignment/>
    </xf>
    <xf numFmtId="0" fontId="0" fillId="0" borderId="0" xfId="0" applyBorder="1" applyAlignment="1">
      <alignment wrapText="1"/>
    </xf>
    <xf numFmtId="0" fontId="11" fillId="0" borderId="11" xfId="0" applyFont="1" applyBorder="1" applyAlignment="1">
      <alignment/>
    </xf>
    <xf numFmtId="172" fontId="0" fillId="0" borderId="0" xfId="0" applyNumberFormat="1" applyBorder="1" applyAlignment="1">
      <alignment/>
    </xf>
    <xf numFmtId="0" fontId="0" fillId="0" borderId="0" xfId="0" applyBorder="1" applyAlignment="1">
      <alignment horizontal="right"/>
    </xf>
    <xf numFmtId="0" fontId="9" fillId="0" borderId="13" xfId="0" applyFont="1" applyBorder="1" applyAlignment="1">
      <alignment/>
    </xf>
    <xf numFmtId="0" fontId="7" fillId="0" borderId="0" xfId="0" applyFont="1" applyBorder="1" applyAlignment="1">
      <alignment/>
    </xf>
    <xf numFmtId="2" fontId="9" fillId="0" borderId="0" xfId="0" applyNumberFormat="1" applyFont="1" applyBorder="1" applyAlignment="1">
      <alignment/>
    </xf>
    <xf numFmtId="0" fontId="10" fillId="0" borderId="0" xfId="0" applyFont="1" applyFill="1" applyBorder="1" applyAlignment="1">
      <alignment/>
    </xf>
    <xf numFmtId="0" fontId="10" fillId="0" borderId="13" xfId="0" applyFont="1" applyBorder="1" applyAlignment="1">
      <alignment/>
    </xf>
    <xf numFmtId="0" fontId="10" fillId="0" borderId="13" xfId="0" applyFont="1" applyBorder="1" applyAlignment="1">
      <alignment horizontal="center"/>
    </xf>
    <xf numFmtId="0" fontId="9" fillId="0" borderId="0" xfId="0" applyFont="1" applyFill="1" applyAlignment="1">
      <alignment/>
    </xf>
    <xf numFmtId="0" fontId="10" fillId="0" borderId="10" xfId="0" applyFont="1" applyBorder="1" applyAlignment="1">
      <alignment horizontal="left"/>
    </xf>
    <xf numFmtId="0" fontId="10" fillId="0" borderId="15" xfId="0" applyFont="1" applyFill="1" applyBorder="1" applyAlignment="1">
      <alignment horizontal="center"/>
    </xf>
    <xf numFmtId="1" fontId="9" fillId="0" borderId="0" xfId="0" applyNumberFormat="1" applyFont="1" applyBorder="1" applyAlignment="1">
      <alignment horizontal="center"/>
    </xf>
    <xf numFmtId="1" fontId="9" fillId="0" borderId="13" xfId="0" applyNumberFormat="1" applyFont="1" applyBorder="1" applyAlignment="1">
      <alignment horizontal="center"/>
    </xf>
    <xf numFmtId="2" fontId="9" fillId="0" borderId="13" xfId="0" applyNumberFormat="1" applyFont="1" applyBorder="1" applyAlignment="1">
      <alignment horizontal="center"/>
    </xf>
    <xf numFmtId="0" fontId="9" fillId="0" borderId="16" xfId="0" applyFont="1" applyFill="1" applyBorder="1" applyAlignment="1">
      <alignment/>
    </xf>
    <xf numFmtId="0" fontId="9" fillId="0" borderId="15" xfId="0" applyFont="1" applyFill="1" applyBorder="1" applyAlignment="1">
      <alignment/>
    </xf>
    <xf numFmtId="0" fontId="10" fillId="0" borderId="17" xfId="0" applyFont="1" applyFill="1" applyBorder="1" applyAlignment="1">
      <alignment horizontal="center"/>
    </xf>
    <xf numFmtId="0" fontId="6" fillId="0" borderId="0" xfId="0" applyFont="1" applyFill="1" applyAlignment="1">
      <alignment/>
    </xf>
    <xf numFmtId="0" fontId="0" fillId="0" borderId="0" xfId="0" applyFont="1" applyFill="1" applyAlignment="1">
      <alignment/>
    </xf>
    <xf numFmtId="0" fontId="6" fillId="0" borderId="0" xfId="0" applyFont="1" applyAlignment="1">
      <alignment/>
    </xf>
    <xf numFmtId="0" fontId="13" fillId="0" borderId="0" xfId="0" applyFont="1" applyAlignment="1">
      <alignment horizontal="left" indent="4"/>
    </xf>
    <xf numFmtId="0" fontId="2" fillId="0" borderId="0" xfId="53" applyFont="1" applyAlignment="1" applyProtection="1">
      <alignment/>
      <protection/>
    </xf>
    <xf numFmtId="0" fontId="12" fillId="0" borderId="0" xfId="0" applyFont="1" applyAlignment="1">
      <alignment/>
    </xf>
    <xf numFmtId="0" fontId="6" fillId="32" borderId="0" xfId="0" applyFont="1" applyFill="1" applyAlignment="1">
      <alignment/>
    </xf>
    <xf numFmtId="0" fontId="1" fillId="0" borderId="0" xfId="0" applyFont="1" applyAlignment="1">
      <alignment/>
    </xf>
    <xf numFmtId="0" fontId="2" fillId="0" borderId="0" xfId="53" applyAlignment="1" applyProtection="1">
      <alignment horizontal="left"/>
      <protection/>
    </xf>
    <xf numFmtId="0" fontId="2" fillId="0" borderId="0" xfId="53" applyAlignment="1" applyProtection="1">
      <alignment/>
      <protection/>
    </xf>
    <xf numFmtId="17" fontId="0" fillId="0" borderId="0" xfId="0" applyNumberFormat="1" applyFont="1" applyAlignment="1">
      <alignment horizontal="left"/>
    </xf>
    <xf numFmtId="0" fontId="7" fillId="0" borderId="0" xfId="0" applyFont="1" applyBorder="1" applyAlignment="1">
      <alignment horizontal="center"/>
    </xf>
    <xf numFmtId="0" fontId="11" fillId="0" borderId="0" xfId="0" applyFont="1" applyFill="1" applyAlignment="1">
      <alignment/>
    </xf>
    <xf numFmtId="0" fontId="10" fillId="0" borderId="0" xfId="0" applyFont="1" applyFill="1" applyAlignment="1">
      <alignment wrapText="1"/>
    </xf>
    <xf numFmtId="0" fontId="10" fillId="32" borderId="10" xfId="0" applyFont="1" applyFill="1" applyBorder="1" applyAlignment="1">
      <alignment/>
    </xf>
    <xf numFmtId="0" fontId="10" fillId="0" borderId="11" xfId="0" applyFont="1" applyBorder="1" applyAlignment="1">
      <alignment/>
    </xf>
    <xf numFmtId="2" fontId="7" fillId="0" borderId="0" xfId="0" applyNumberFormat="1" applyFont="1" applyBorder="1" applyAlignment="1">
      <alignment horizontal="center"/>
    </xf>
    <xf numFmtId="2" fontId="9" fillId="0" borderId="12" xfId="0" applyNumberFormat="1" applyFont="1" applyBorder="1" applyAlignment="1">
      <alignment horizontal="center"/>
    </xf>
    <xf numFmtId="0" fontId="9" fillId="0" borderId="0" xfId="0" applyFont="1" applyFill="1" applyAlignment="1">
      <alignment wrapText="1"/>
    </xf>
    <xf numFmtId="0" fontId="9" fillId="0" borderId="0" xfId="0" applyFont="1" applyFill="1" applyBorder="1" applyAlignment="1">
      <alignment/>
    </xf>
    <xf numFmtId="0" fontId="9" fillId="0" borderId="12" xfId="0" applyFont="1" applyFill="1" applyBorder="1" applyAlignment="1">
      <alignment/>
    </xf>
    <xf numFmtId="0" fontId="10" fillId="0" borderId="0" xfId="0" applyFont="1" applyBorder="1" applyAlignment="1">
      <alignment vertical="top" wrapText="1"/>
    </xf>
    <xf numFmtId="0" fontId="10" fillId="0" borderId="0" xfId="0" applyFont="1" applyBorder="1" applyAlignment="1">
      <alignment wrapText="1"/>
    </xf>
    <xf numFmtId="0" fontId="0" fillId="0" borderId="10" xfId="0" applyBorder="1" applyAlignment="1">
      <alignment/>
    </xf>
    <xf numFmtId="0" fontId="0" fillId="32" borderId="0" xfId="0" applyFont="1" applyFill="1" applyAlignment="1">
      <alignment horizontal="center"/>
    </xf>
    <xf numFmtId="0" fontId="0" fillId="32" borderId="0" xfId="0" applyFont="1" applyFill="1" applyAlignment="1">
      <alignment/>
    </xf>
    <xf numFmtId="0" fontId="0" fillId="32" borderId="0" xfId="0" applyFont="1" applyFill="1" applyBorder="1" applyAlignment="1">
      <alignment/>
    </xf>
    <xf numFmtId="0" fontId="16" fillId="32" borderId="0" xfId="0" applyFont="1" applyFill="1" applyBorder="1" applyAlignment="1">
      <alignment horizontal="left" vertical="center" wrapText="1"/>
    </xf>
    <xf numFmtId="0" fontId="0" fillId="32" borderId="0"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0" fillId="4" borderId="10" xfId="0" applyFont="1" applyFill="1" applyBorder="1" applyAlignment="1">
      <alignment/>
    </xf>
    <xf numFmtId="0" fontId="0" fillId="4" borderId="0" xfId="0" applyFont="1" applyFill="1" applyBorder="1" applyAlignment="1">
      <alignment/>
    </xf>
    <xf numFmtId="0" fontId="18" fillId="4" borderId="0" xfId="0" applyFont="1" applyFill="1" applyBorder="1" applyAlignment="1">
      <alignment/>
    </xf>
    <xf numFmtId="0" fontId="0" fillId="4" borderId="13" xfId="0" applyFont="1" applyFill="1" applyBorder="1" applyAlignment="1">
      <alignment/>
    </xf>
    <xf numFmtId="0" fontId="17" fillId="4" borderId="10" xfId="0" applyFont="1" applyFill="1" applyBorder="1" applyAlignment="1">
      <alignment horizontal="right"/>
    </xf>
    <xf numFmtId="0" fontId="0" fillId="4" borderId="11" xfId="0" applyFont="1" applyFill="1" applyBorder="1" applyAlignment="1">
      <alignment/>
    </xf>
    <xf numFmtId="0" fontId="0" fillId="4" borderId="12" xfId="0" applyFont="1" applyFill="1" applyBorder="1" applyAlignment="1">
      <alignment/>
    </xf>
    <xf numFmtId="0" fontId="0" fillId="4" borderId="14" xfId="0" applyFont="1" applyFill="1" applyBorder="1" applyAlignment="1">
      <alignment/>
    </xf>
    <xf numFmtId="0" fontId="17" fillId="4" borderId="10" xfId="0" applyFont="1" applyFill="1" applyBorder="1" applyAlignment="1">
      <alignment/>
    </xf>
    <xf numFmtId="0" fontId="18" fillId="4" borderId="12" xfId="0" applyFont="1" applyFill="1" applyBorder="1" applyAlignment="1">
      <alignment/>
    </xf>
    <xf numFmtId="0" fontId="15" fillId="33" borderId="18" xfId="53" applyFont="1" applyFill="1" applyBorder="1" applyAlignment="1" applyProtection="1">
      <alignment horizontal="center" vertical="center"/>
      <protection/>
    </xf>
    <xf numFmtId="0" fontId="9" fillId="32" borderId="0" xfId="0" applyFont="1" applyFill="1" applyAlignment="1">
      <alignment/>
    </xf>
    <xf numFmtId="0" fontId="10" fillId="32" borderId="0" xfId="0" applyFont="1" applyFill="1" applyBorder="1" applyAlignment="1">
      <alignment/>
    </xf>
    <xf numFmtId="0" fontId="26" fillId="4" borderId="18" xfId="53" applyFont="1" applyFill="1" applyBorder="1" applyAlignment="1" applyProtection="1">
      <alignment horizontal="center"/>
      <protection/>
    </xf>
    <xf numFmtId="0" fontId="0" fillId="0" borderId="13" xfId="0" applyBorder="1" applyAlignment="1">
      <alignment wrapText="1"/>
    </xf>
    <xf numFmtId="0" fontId="0" fillId="0" borderId="0" xfId="0" applyFont="1" applyBorder="1" applyAlignment="1">
      <alignment/>
    </xf>
    <xf numFmtId="1" fontId="6" fillId="0" borderId="0" xfId="0" applyNumberFormat="1" applyFont="1" applyFill="1" applyBorder="1" applyAlignment="1" applyProtection="1">
      <alignment horizontal="right"/>
      <protection/>
    </xf>
    <xf numFmtId="1" fontId="0" fillId="0" borderId="0" xfId="0" applyNumberFormat="1" applyFont="1" applyFill="1" applyBorder="1" applyAlignment="1">
      <alignment horizontal="right"/>
    </xf>
    <xf numFmtId="0" fontId="0" fillId="0" borderId="0" xfId="0" applyFont="1" applyFill="1" applyAlignment="1">
      <alignment horizontal="right"/>
    </xf>
    <xf numFmtId="0" fontId="0" fillId="0" borderId="0" xfId="0" applyFont="1" applyFill="1" applyBorder="1" applyAlignment="1">
      <alignment/>
    </xf>
    <xf numFmtId="211" fontId="6" fillId="0" borderId="0" xfId="0" applyNumberFormat="1" applyFont="1" applyFill="1" applyBorder="1" applyAlignment="1" applyProtection="1">
      <alignment/>
      <protection/>
    </xf>
    <xf numFmtId="211" fontId="6" fillId="0" borderId="0" xfId="0" applyNumberFormat="1" applyFont="1" applyFill="1" applyBorder="1" applyAlignment="1" applyProtection="1">
      <alignment horizontal="left"/>
      <protection/>
    </xf>
    <xf numFmtId="2" fontId="0" fillId="0" borderId="0" xfId="0" applyNumberFormat="1" applyBorder="1" applyAlignment="1">
      <alignment/>
    </xf>
    <xf numFmtId="0" fontId="0" fillId="0" borderId="0" xfId="0" applyFill="1" applyBorder="1" applyAlignment="1">
      <alignment horizontal="right"/>
    </xf>
    <xf numFmtId="1" fontId="0" fillId="0" borderId="0" xfId="0" applyNumberFormat="1" applyFill="1" applyBorder="1" applyAlignment="1">
      <alignment/>
    </xf>
    <xf numFmtId="0" fontId="6" fillId="0" borderId="0" xfId="0" applyFont="1" applyFill="1" applyBorder="1" applyAlignment="1">
      <alignment horizontal="right"/>
    </xf>
    <xf numFmtId="1"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Alignment="1">
      <alignment/>
    </xf>
    <xf numFmtId="3" fontId="6" fillId="0" borderId="0" xfId="0" applyNumberFormat="1" applyFont="1" applyFill="1" applyAlignment="1">
      <alignment/>
    </xf>
    <xf numFmtId="2" fontId="6" fillId="0" borderId="0" xfId="0" applyNumberFormat="1" applyFont="1" applyFill="1" applyAlignment="1">
      <alignment/>
    </xf>
    <xf numFmtId="3" fontId="0" fillId="0" borderId="0" xfId="0" applyNumberFormat="1" applyFont="1" applyFill="1" applyAlignment="1">
      <alignment/>
    </xf>
    <xf numFmtId="2" fontId="0" fillId="0" borderId="0" xfId="0" applyNumberFormat="1" applyFill="1" applyBorder="1" applyAlignment="1">
      <alignment/>
    </xf>
    <xf numFmtId="1" fontId="0" fillId="0" borderId="0" xfId="0" applyNumberFormat="1" applyFont="1" applyFill="1" applyAlignment="1">
      <alignment/>
    </xf>
    <xf numFmtId="0" fontId="9" fillId="0" borderId="16" xfId="0" applyFont="1" applyBorder="1" applyAlignment="1">
      <alignment/>
    </xf>
    <xf numFmtId="0" fontId="9" fillId="0" borderId="15" xfId="0" applyFont="1" applyBorder="1" applyAlignment="1">
      <alignment/>
    </xf>
    <xf numFmtId="0" fontId="10" fillId="0" borderId="15" xfId="0" applyFont="1" applyBorder="1" applyAlignment="1">
      <alignment/>
    </xf>
    <xf numFmtId="0" fontId="10" fillId="0" borderId="15" xfId="0" applyFont="1" applyBorder="1" applyAlignment="1">
      <alignment horizontal="center"/>
    </xf>
    <xf numFmtId="0" fontId="10" fillId="0" borderId="17" xfId="0" applyFont="1" applyBorder="1" applyAlignment="1">
      <alignment/>
    </xf>
    <xf numFmtId="0" fontId="0" fillId="0" borderId="0" xfId="0" applyFont="1" applyFill="1" applyBorder="1" applyAlignment="1">
      <alignment horizontal="right"/>
    </xf>
    <xf numFmtId="0" fontId="9" fillId="0" borderId="10" xfId="0" applyFont="1" applyFill="1" applyBorder="1" applyAlignment="1">
      <alignment/>
    </xf>
    <xf numFmtId="0" fontId="9" fillId="0" borderId="0" xfId="0" applyFont="1" applyFill="1" applyBorder="1" applyAlignment="1">
      <alignment horizontal="center"/>
    </xf>
    <xf numFmtId="172" fontId="9" fillId="0" borderId="0" xfId="0" applyNumberFormat="1" applyFont="1" applyFill="1" applyBorder="1" applyAlignment="1">
      <alignment horizontal="center"/>
    </xf>
    <xf numFmtId="172" fontId="9" fillId="0" borderId="13" xfId="0" applyNumberFormat="1" applyFont="1" applyFill="1" applyBorder="1" applyAlignment="1">
      <alignment horizontal="center"/>
    </xf>
    <xf numFmtId="0" fontId="10" fillId="0" borderId="17" xfId="0" applyFont="1" applyBorder="1" applyAlignment="1">
      <alignment horizontal="center"/>
    </xf>
    <xf numFmtId="0" fontId="0" fillId="0" borderId="10" xfId="0" applyBorder="1" applyAlignment="1">
      <alignment vertical="top"/>
    </xf>
    <xf numFmtId="0" fontId="0" fillId="0" borderId="10" xfId="0" applyFill="1" applyBorder="1" applyAlignment="1">
      <alignment vertical="top"/>
    </xf>
    <xf numFmtId="0" fontId="0" fillId="0" borderId="13" xfId="0" applyBorder="1" applyAlignment="1">
      <alignment vertical="top" wrapText="1"/>
    </xf>
    <xf numFmtId="0" fontId="0" fillId="0" borderId="13" xfId="0" applyFont="1" applyBorder="1" applyAlignment="1">
      <alignment vertical="top" wrapText="1"/>
    </xf>
    <xf numFmtId="0" fontId="0" fillId="0" borderId="13" xfId="0" applyNumberFormat="1" applyBorder="1" applyAlignment="1">
      <alignment vertical="top" wrapText="1"/>
    </xf>
    <xf numFmtId="0" fontId="6" fillId="0" borderId="13" xfId="0" applyFont="1" applyBorder="1" applyAlignment="1">
      <alignment vertical="top" wrapText="1"/>
    </xf>
    <xf numFmtId="0" fontId="16" fillId="4" borderId="0" xfId="0" applyFont="1" applyFill="1" applyBorder="1" applyAlignment="1">
      <alignment horizontal="left" vertical="center" wrapText="1"/>
    </xf>
    <xf numFmtId="0" fontId="16" fillId="4" borderId="13" xfId="0" applyFont="1" applyFill="1" applyBorder="1" applyAlignment="1">
      <alignment horizontal="left" vertical="center" wrapText="1"/>
    </xf>
    <xf numFmtId="0" fontId="26" fillId="32" borderId="0" xfId="53" applyFont="1" applyFill="1" applyBorder="1" applyAlignment="1" applyProtection="1">
      <alignment horizontal="center"/>
      <protection/>
    </xf>
    <xf numFmtId="0" fontId="30" fillId="32" borderId="0" xfId="0" applyFont="1" applyFill="1" applyBorder="1" applyAlignment="1">
      <alignment horizontal="center" vertical="center"/>
    </xf>
    <xf numFmtId="0" fontId="20" fillId="4" borderId="15" xfId="0" applyFont="1" applyFill="1" applyBorder="1" applyAlignment="1">
      <alignment horizontal="left" vertical="center" wrapText="1"/>
    </xf>
    <xf numFmtId="0" fontId="20" fillId="4" borderId="17" xfId="0" applyFont="1" applyFill="1" applyBorder="1" applyAlignment="1">
      <alignment horizontal="left" vertical="center" wrapText="1"/>
    </xf>
    <xf numFmtId="0" fontId="28" fillId="32" borderId="0" xfId="0" applyFont="1" applyFill="1" applyAlignment="1">
      <alignment horizontal="center" vertical="center"/>
    </xf>
    <xf numFmtId="0" fontId="17" fillId="4" borderId="10" xfId="0" applyFont="1" applyFill="1" applyBorder="1" applyAlignment="1">
      <alignment/>
    </xf>
    <xf numFmtId="0" fontId="26" fillId="4" borderId="14" xfId="53" applyFont="1" applyFill="1" applyBorder="1" applyAlignment="1" applyProtection="1">
      <alignment horizontal="center"/>
      <protection/>
    </xf>
    <xf numFmtId="0" fontId="26" fillId="4" borderId="0" xfId="53" applyFont="1" applyFill="1" applyBorder="1" applyAlignment="1" applyProtection="1">
      <alignment/>
      <protection/>
    </xf>
    <xf numFmtId="0" fontId="26" fillId="4" borderId="0" xfId="0" applyFont="1" applyFill="1" applyBorder="1" applyAlignment="1">
      <alignment/>
    </xf>
    <xf numFmtId="0" fontId="26" fillId="4" borderId="13" xfId="0" applyFont="1" applyFill="1" applyBorder="1" applyAlignment="1">
      <alignment/>
    </xf>
    <xf numFmtId="0" fontId="26" fillId="0" borderId="0" xfId="53" applyFont="1" applyFill="1" applyBorder="1" applyAlignment="1" applyProtection="1">
      <alignment horizontal="center"/>
      <protection/>
    </xf>
    <xf numFmtId="0" fontId="1" fillId="4" borderId="19" xfId="0" applyFont="1" applyFill="1" applyBorder="1" applyAlignment="1">
      <alignment horizontal="center" vertical="center" wrapText="1"/>
    </xf>
    <xf numFmtId="1" fontId="1" fillId="4" borderId="19" xfId="0" applyNumberFormat="1" applyFont="1" applyFill="1" applyBorder="1" applyAlignment="1">
      <alignment vertical="center"/>
    </xf>
    <xf numFmtId="2" fontId="1" fillId="4" borderId="19" xfId="0" applyNumberFormat="1" applyFont="1" applyFill="1" applyBorder="1" applyAlignment="1">
      <alignment vertical="center"/>
    </xf>
    <xf numFmtId="0" fontId="1" fillId="4" borderId="19" xfId="0" applyFont="1" applyFill="1" applyBorder="1" applyAlignment="1">
      <alignment vertical="center"/>
    </xf>
    <xf numFmtId="0" fontId="5" fillId="4" borderId="19" xfId="0" applyFont="1" applyFill="1" applyBorder="1" applyAlignment="1">
      <alignment horizontal="center" vertical="center" wrapText="1"/>
    </xf>
    <xf numFmtId="1" fontId="1" fillId="4" borderId="19" xfId="0" applyNumberFormat="1" applyFont="1" applyFill="1" applyBorder="1" applyAlignment="1">
      <alignment horizontal="center" vertical="center" wrapText="1"/>
    </xf>
    <xf numFmtId="0" fontId="0" fillId="0" borderId="0" xfId="0" applyFont="1" applyBorder="1" applyAlignment="1">
      <alignment horizontal="center"/>
    </xf>
    <xf numFmtId="0" fontId="0" fillId="0" borderId="0" xfId="0" applyNumberFormat="1" applyFont="1" applyBorder="1" applyAlignment="1">
      <alignment/>
    </xf>
    <xf numFmtId="2" fontId="0" fillId="0" borderId="0" xfId="0" applyNumberFormat="1" applyFont="1" applyBorder="1" applyAlignment="1">
      <alignment/>
    </xf>
    <xf numFmtId="186" fontId="0" fillId="0" borderId="0" xfId="0" applyNumberFormat="1" applyFont="1" applyAlignment="1" applyProtection="1">
      <alignment horizontal="right"/>
      <protection locked="0"/>
    </xf>
    <xf numFmtId="0" fontId="0" fillId="0" borderId="0" xfId="0" applyNumberFormat="1" applyFont="1" applyAlignment="1">
      <alignment/>
    </xf>
    <xf numFmtId="0" fontId="0" fillId="0" borderId="0" xfId="0" applyFont="1" applyFill="1" applyBorder="1" applyAlignment="1">
      <alignment horizontal="center"/>
    </xf>
    <xf numFmtId="0" fontId="0" fillId="0" borderId="0" xfId="0" applyNumberFormat="1" applyFont="1" applyFill="1" applyBorder="1" applyAlignment="1">
      <alignment/>
    </xf>
    <xf numFmtId="0" fontId="0" fillId="0" borderId="0" xfId="0" applyNumberFormat="1" applyFont="1" applyFill="1" applyAlignment="1">
      <alignment/>
    </xf>
    <xf numFmtId="0" fontId="0" fillId="0" borderId="0" xfId="0" applyFont="1" applyBorder="1" applyAlignment="1">
      <alignment/>
    </xf>
    <xf numFmtId="0" fontId="0" fillId="0" borderId="0" xfId="0" applyNumberFormat="1" applyFont="1" applyBorder="1" applyAlignment="1">
      <alignment/>
    </xf>
    <xf numFmtId="2" fontId="0" fillId="0" borderId="0" xfId="0" applyNumberFormat="1" applyFont="1" applyBorder="1" applyAlignment="1">
      <alignment/>
    </xf>
    <xf numFmtId="1" fontId="0" fillId="0" borderId="0" xfId="0" applyNumberFormat="1" applyFont="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 fontId="0" fillId="0" borderId="0" xfId="0" applyNumberFormat="1" applyFont="1" applyFill="1" applyBorder="1" applyAlignment="1" applyProtection="1">
      <alignment horizontal="right"/>
      <protection locked="0"/>
    </xf>
    <xf numFmtId="0" fontId="0" fillId="0" borderId="0" xfId="0" applyFont="1" applyBorder="1" applyAlignment="1">
      <alignment/>
    </xf>
    <xf numFmtId="186" fontId="0" fillId="0" borderId="0" xfId="0" applyNumberFormat="1" applyBorder="1" applyAlignment="1" applyProtection="1">
      <alignment horizontal="right"/>
      <protection locked="0"/>
    </xf>
    <xf numFmtId="0" fontId="0" fillId="0" borderId="0" xfId="0" applyFont="1" applyBorder="1" applyAlignment="1">
      <alignment horizontal="right"/>
    </xf>
    <xf numFmtId="2" fontId="6" fillId="0" borderId="0" xfId="0" applyNumberFormat="1" applyFont="1" applyBorder="1" applyAlignment="1">
      <alignment/>
    </xf>
    <xf numFmtId="1" fontId="6" fillId="0" borderId="0" xfId="0" applyNumberFormat="1" applyFont="1" applyBorder="1" applyAlignment="1">
      <alignment/>
    </xf>
    <xf numFmtId="0" fontId="1" fillId="4" borderId="19" xfId="0" applyFont="1" applyFill="1" applyBorder="1" applyAlignment="1">
      <alignment horizontal="center" vertical="center" wrapText="1"/>
    </xf>
    <xf numFmtId="0" fontId="31" fillId="0" borderId="0" xfId="0" applyFont="1" applyBorder="1" applyAlignment="1">
      <alignment/>
    </xf>
    <xf numFmtId="0" fontId="32" fillId="4" borderId="19" xfId="0" applyFont="1" applyFill="1" applyBorder="1" applyAlignment="1">
      <alignment horizontal="center" vertical="center" wrapText="1"/>
    </xf>
    <xf numFmtId="0" fontId="32" fillId="0" borderId="0" xfId="0" applyFont="1" applyBorder="1" applyAlignment="1">
      <alignment vertical="center"/>
    </xf>
    <xf numFmtId="1" fontId="32" fillId="4" borderId="19" xfId="0" applyNumberFormat="1" applyFont="1" applyFill="1" applyBorder="1" applyAlignment="1">
      <alignment horizontal="center" vertical="center" wrapText="1"/>
    </xf>
    <xf numFmtId="0" fontId="32" fillId="0" borderId="0" xfId="0" applyFont="1" applyBorder="1" applyAlignment="1">
      <alignment horizontal="center" vertical="center" wrapText="1"/>
    </xf>
    <xf numFmtId="0" fontId="31" fillId="0" borderId="0" xfId="0" applyNumberFormat="1" applyFont="1" applyBorder="1" applyAlignment="1">
      <alignment/>
    </xf>
    <xf numFmtId="2" fontId="31" fillId="0" borderId="0" xfId="0" applyNumberFormat="1" applyFont="1" applyBorder="1" applyAlignment="1">
      <alignment/>
    </xf>
    <xf numFmtId="186" fontId="31" fillId="0" borderId="0" xfId="0" applyNumberFormat="1" applyFont="1" applyBorder="1" applyAlignment="1" applyProtection="1">
      <alignment horizontal="right"/>
      <protection locked="0"/>
    </xf>
    <xf numFmtId="1" fontId="31" fillId="0" borderId="0" xfId="0" applyNumberFormat="1" applyFont="1" applyBorder="1" applyAlignment="1">
      <alignment/>
    </xf>
    <xf numFmtId="0" fontId="31" fillId="0" borderId="0" xfId="0" applyFont="1" applyFill="1" applyBorder="1" applyAlignment="1">
      <alignment/>
    </xf>
    <xf numFmtId="0" fontId="31" fillId="0" borderId="0" xfId="0" applyNumberFormat="1" applyFont="1" applyFill="1" applyBorder="1" applyAlignment="1">
      <alignment/>
    </xf>
    <xf numFmtId="2" fontId="31" fillId="0" borderId="0" xfId="0" applyNumberFormat="1" applyFont="1" applyFill="1" applyBorder="1" applyAlignment="1">
      <alignment/>
    </xf>
    <xf numFmtId="0" fontId="31" fillId="0" borderId="0" xfId="0" applyFont="1" applyFill="1" applyBorder="1" applyAlignment="1">
      <alignment horizontal="right"/>
    </xf>
    <xf numFmtId="1" fontId="33" fillId="0" borderId="0" xfId="0" applyNumberFormat="1" applyFont="1" applyFill="1" applyBorder="1" applyAlignment="1" applyProtection="1">
      <alignment/>
      <protection/>
    </xf>
    <xf numFmtId="1" fontId="31" fillId="0" borderId="0" xfId="0" applyNumberFormat="1" applyFont="1" applyFill="1" applyBorder="1" applyAlignment="1">
      <alignment/>
    </xf>
    <xf numFmtId="1" fontId="33" fillId="0" borderId="0" xfId="0" applyNumberFormat="1" applyFont="1" applyFill="1" applyBorder="1" applyAlignment="1" applyProtection="1">
      <alignment horizontal="left"/>
      <protection/>
    </xf>
    <xf numFmtId="0" fontId="31" fillId="0" borderId="0" xfId="0" applyFont="1" applyBorder="1" applyAlignment="1">
      <alignment horizontal="right"/>
    </xf>
    <xf numFmtId="2" fontId="33" fillId="0" borderId="0" xfId="0" applyNumberFormat="1" applyFont="1" applyBorder="1" applyAlignment="1">
      <alignment/>
    </xf>
    <xf numFmtId="1" fontId="33" fillId="0" borderId="0" xfId="0" applyNumberFormat="1" applyFont="1" applyBorder="1" applyAlignment="1">
      <alignment/>
    </xf>
    <xf numFmtId="2" fontId="0" fillId="0" borderId="0" xfId="0" applyNumberFormat="1" applyFont="1" applyBorder="1" applyAlignment="1">
      <alignment/>
    </xf>
    <xf numFmtId="1" fontId="0" fillId="0" borderId="0" xfId="0" applyNumberFormat="1" applyFont="1" applyBorder="1" applyAlignment="1">
      <alignment/>
    </xf>
    <xf numFmtId="0" fontId="1" fillId="0" borderId="0" xfId="0" applyFont="1" applyBorder="1" applyAlignment="1">
      <alignment vertical="center"/>
    </xf>
    <xf numFmtId="0" fontId="1" fillId="0" borderId="0" xfId="0" applyFont="1" applyBorder="1" applyAlignment="1">
      <alignment horizontal="center" vertical="center" wrapText="1"/>
    </xf>
    <xf numFmtId="186" fontId="0" fillId="0" borderId="0" xfId="0" applyNumberFormat="1" applyFont="1" applyBorder="1" applyAlignment="1" applyProtection="1">
      <alignment horizontal="right"/>
      <protection locked="0"/>
    </xf>
    <xf numFmtId="1" fontId="0" fillId="0" borderId="0" xfId="0" applyNumberFormat="1" applyFont="1" applyFill="1" applyBorder="1" applyAlignment="1">
      <alignment horizontal="right" wrapText="1"/>
    </xf>
    <xf numFmtId="0" fontId="1" fillId="4" borderId="19" xfId="0" applyFont="1" applyFill="1" applyBorder="1" applyAlignment="1">
      <alignment vertical="center" wrapText="1"/>
    </xf>
    <xf numFmtId="2" fontId="1" fillId="4" borderId="19" xfId="0" applyNumberFormat="1" applyFont="1" applyFill="1" applyBorder="1" applyAlignment="1">
      <alignment vertical="center" wrapText="1"/>
    </xf>
    <xf numFmtId="0" fontId="1" fillId="0" borderId="0" xfId="0" applyFont="1" applyFill="1" applyBorder="1" applyAlignment="1">
      <alignment vertical="center"/>
    </xf>
    <xf numFmtId="0" fontId="1" fillId="0" borderId="0" xfId="0" applyFont="1" applyFill="1" applyBorder="1" applyAlignment="1">
      <alignment horizontal="center" vertical="center" wrapText="1"/>
    </xf>
    <xf numFmtId="172" fontId="1" fillId="4" borderId="19" xfId="0" applyNumberFormat="1" applyFont="1" applyFill="1" applyBorder="1" applyAlignment="1">
      <alignment horizontal="center" vertical="center" wrapText="1"/>
    </xf>
    <xf numFmtId="172" fontId="1" fillId="4" borderId="19" xfId="0" applyNumberFormat="1" applyFont="1" applyFill="1" applyBorder="1" applyAlignment="1">
      <alignment horizontal="center" vertical="center" wrapText="1"/>
    </xf>
    <xf numFmtId="1" fontId="0" fillId="0" borderId="0" xfId="0" applyNumberFormat="1" applyBorder="1" applyAlignment="1" applyProtection="1">
      <alignment horizontal="right"/>
      <protection locked="0"/>
    </xf>
    <xf numFmtId="1" fontId="6" fillId="0" borderId="0" xfId="0" applyNumberFormat="1" applyFont="1" applyFill="1" applyBorder="1" applyAlignment="1">
      <alignment/>
    </xf>
    <xf numFmtId="2" fontId="1" fillId="4" borderId="19" xfId="0" applyNumberFormat="1" applyFont="1" applyFill="1" applyBorder="1" applyAlignment="1">
      <alignment horizontal="center" vertical="center" wrapText="1"/>
    </xf>
    <xf numFmtId="172" fontId="0" fillId="0" borderId="0" xfId="0" applyNumberFormat="1" applyFont="1" applyFill="1" applyBorder="1" applyAlignment="1">
      <alignment/>
    </xf>
    <xf numFmtId="172" fontId="0" fillId="0" borderId="0" xfId="0" applyNumberFormat="1" applyFill="1" applyBorder="1" applyAlignment="1">
      <alignment/>
    </xf>
    <xf numFmtId="172" fontId="0" fillId="0" borderId="0" xfId="0" applyNumberFormat="1" applyFont="1" applyBorder="1" applyAlignment="1">
      <alignment/>
    </xf>
    <xf numFmtId="3" fontId="6" fillId="0" borderId="0" xfId="0" applyNumberFormat="1" applyFont="1" applyBorder="1" applyAlignment="1">
      <alignment/>
    </xf>
    <xf numFmtId="0" fontId="1" fillId="4" borderId="19" xfId="0" applyFont="1" applyFill="1" applyBorder="1" applyAlignment="1">
      <alignment wrapText="1"/>
    </xf>
    <xf numFmtId="2" fontId="6" fillId="0" borderId="0" xfId="0" applyNumberFormat="1" applyFont="1" applyFill="1" applyBorder="1" applyAlignment="1">
      <alignment/>
    </xf>
    <xf numFmtId="0" fontId="1" fillId="4" borderId="19" xfId="0" applyFont="1" applyFill="1" applyBorder="1" applyAlignment="1">
      <alignment vertical="top" wrapText="1"/>
    </xf>
    <xf numFmtId="0" fontId="26" fillId="33" borderId="18" xfId="53" applyFont="1" applyFill="1" applyBorder="1" applyAlignment="1" applyProtection="1">
      <alignment/>
      <protection/>
    </xf>
    <xf numFmtId="0" fontId="0" fillId="4" borderId="17" xfId="0" applyFill="1" applyBorder="1" applyAlignment="1">
      <alignment wrapText="1"/>
    </xf>
    <xf numFmtId="0" fontId="35" fillId="33" borderId="18" xfId="53" applyFont="1" applyFill="1" applyBorder="1" applyAlignment="1" applyProtection="1">
      <alignment horizontal="center" wrapText="1"/>
      <protection/>
    </xf>
    <xf numFmtId="0" fontId="17" fillId="4" borderId="14" xfId="0" applyFont="1" applyFill="1" applyBorder="1" applyAlignment="1">
      <alignment horizontal="center" vertical="center"/>
    </xf>
    <xf numFmtId="0" fontId="35" fillId="33" borderId="18" xfId="53" applyFont="1" applyFill="1" applyBorder="1" applyAlignment="1" applyProtection="1">
      <alignment horizontal="center" vertical="center" wrapText="1"/>
      <protection/>
    </xf>
    <xf numFmtId="0" fontId="37" fillId="0" borderId="0" xfId="0" applyFont="1" applyAlignment="1">
      <alignment/>
    </xf>
    <xf numFmtId="0" fontId="28" fillId="34" borderId="0" xfId="0" applyFont="1" applyFill="1" applyAlignment="1">
      <alignment horizontal="center" vertical="center"/>
    </xf>
    <xf numFmtId="0" fontId="16" fillId="32" borderId="0" xfId="0" applyFont="1" applyFill="1" applyBorder="1" applyAlignment="1">
      <alignment horizontal="left" vertical="center" wrapText="1"/>
    </xf>
    <xf numFmtId="0" fontId="17" fillId="4" borderId="10" xfId="0" applyFont="1" applyFill="1" applyBorder="1" applyAlignment="1">
      <alignment horizontal="left"/>
    </xf>
    <xf numFmtId="0" fontId="0" fillId="0" borderId="0" xfId="0" applyBorder="1" applyAlignment="1">
      <alignment/>
    </xf>
    <xf numFmtId="0" fontId="30" fillId="34" borderId="0" xfId="0" applyFont="1" applyFill="1" applyBorder="1" applyAlignment="1">
      <alignment horizontal="center" vertical="center"/>
    </xf>
    <xf numFmtId="0" fontId="17" fillId="4" borderId="16" xfId="0" applyFont="1" applyFill="1" applyBorder="1" applyAlignment="1">
      <alignment horizontal="left" vertical="center" wrapText="1"/>
    </xf>
    <xf numFmtId="0" fontId="17" fillId="4" borderId="15" xfId="0" applyFont="1" applyFill="1" applyBorder="1" applyAlignment="1">
      <alignment horizontal="left" vertical="center" wrapText="1"/>
    </xf>
    <xf numFmtId="0" fontId="25" fillId="33" borderId="20" xfId="0" applyFont="1" applyFill="1" applyBorder="1" applyAlignment="1" applyProtection="1">
      <alignment horizontal="center"/>
      <protection locked="0"/>
    </xf>
    <xf numFmtId="0" fontId="0" fillId="0" borderId="21" xfId="0" applyBorder="1" applyAlignment="1" applyProtection="1">
      <alignment/>
      <protection locked="0"/>
    </xf>
    <xf numFmtId="0" fontId="0" fillId="0" borderId="22" xfId="0" applyBorder="1" applyAlignment="1" applyProtection="1">
      <alignment/>
      <protection locked="0"/>
    </xf>
    <xf numFmtId="0" fontId="16" fillId="4" borderId="10" xfId="0" applyFont="1" applyFill="1" applyBorder="1" applyAlignment="1">
      <alignment horizontal="left" vertical="center" wrapText="1"/>
    </xf>
    <xf numFmtId="0" fontId="0" fillId="0" borderId="13" xfId="0" applyBorder="1" applyAlignment="1">
      <alignment/>
    </xf>
    <xf numFmtId="0" fontId="17" fillId="32" borderId="0" xfId="0" applyFont="1" applyFill="1" applyBorder="1" applyAlignment="1">
      <alignment horizontal="center"/>
    </xf>
    <xf numFmtId="0" fontId="0" fillId="32" borderId="0" xfId="0" applyFont="1" applyFill="1" applyBorder="1" applyAlignment="1">
      <alignment horizontal="center"/>
    </xf>
    <xf numFmtId="0" fontId="27" fillId="34" borderId="0" xfId="53" applyFont="1" applyFill="1" applyBorder="1" applyAlignment="1" applyProtection="1">
      <alignment horizontal="center"/>
      <protection/>
    </xf>
    <xf numFmtId="0" fontId="29" fillId="32" borderId="0" xfId="53" applyFont="1" applyFill="1" applyAlignment="1" applyProtection="1">
      <alignment horizontal="center"/>
      <protection/>
    </xf>
    <xf numFmtId="0" fontId="16" fillId="4" borderId="10" xfId="0" applyFont="1" applyFill="1" applyBorder="1" applyAlignment="1">
      <alignment horizontal="left" vertical="center"/>
    </xf>
    <xf numFmtId="0" fontId="16" fillId="4" borderId="0" xfId="0" applyFont="1" applyFill="1" applyBorder="1" applyAlignment="1">
      <alignment horizontal="left" vertical="center"/>
    </xf>
    <xf numFmtId="0" fontId="16" fillId="4" borderId="13" xfId="0" applyFont="1" applyFill="1" applyBorder="1" applyAlignment="1">
      <alignment horizontal="left" vertical="center"/>
    </xf>
    <xf numFmtId="0" fontId="29" fillId="32" borderId="0" xfId="53" applyFont="1" applyFill="1" applyAlignment="1" applyProtection="1">
      <alignment horizontal="left"/>
      <protection/>
    </xf>
    <xf numFmtId="0" fontId="36" fillId="33" borderId="19" xfId="53" applyFont="1" applyFill="1" applyBorder="1" applyAlignment="1" applyProtection="1">
      <alignment horizontal="left" wrapText="1"/>
      <protection/>
    </xf>
    <xf numFmtId="0" fontId="1" fillId="33" borderId="19" xfId="53" applyFont="1" applyFill="1" applyBorder="1" applyAlignment="1" applyProtection="1">
      <alignment horizontal="left" wrapText="1"/>
      <protection/>
    </xf>
    <xf numFmtId="0" fontId="37" fillId="0" borderId="0" xfId="0" applyFont="1" applyFill="1" applyAlignment="1">
      <alignment horizontal="left"/>
    </xf>
    <xf numFmtId="0" fontId="10" fillId="4" borderId="16" xfId="0" applyFont="1" applyFill="1" applyBorder="1" applyAlignment="1">
      <alignment horizontal="center"/>
    </xf>
    <xf numFmtId="0" fontId="10" fillId="4" borderId="15" xfId="0" applyFont="1" applyFill="1" applyBorder="1" applyAlignment="1">
      <alignment horizontal="center"/>
    </xf>
    <xf numFmtId="0" fontId="10" fillId="4" borderId="17" xfId="0" applyFont="1" applyFill="1" applyBorder="1" applyAlignment="1">
      <alignment horizontal="center"/>
    </xf>
    <xf numFmtId="0" fontId="9" fillId="0" borderId="0" xfId="0" applyFont="1" applyBorder="1" applyAlignment="1">
      <alignment horizontal="left"/>
    </xf>
    <xf numFmtId="0" fontId="9" fillId="0" borderId="0" xfId="0" applyFont="1" applyBorder="1" applyAlignment="1">
      <alignment horizontal="left" vertical="top" wrapText="1"/>
    </xf>
    <xf numFmtId="0" fontId="22" fillId="34" borderId="0" xfId="0" applyFont="1" applyFill="1" applyBorder="1" applyAlignment="1">
      <alignment horizontal="left"/>
    </xf>
    <xf numFmtId="0" fontId="24" fillId="34" borderId="0" xfId="0" applyFont="1" applyFill="1" applyBorder="1" applyAlignment="1">
      <alignment horizontal="center"/>
    </xf>
    <xf numFmtId="0" fontId="10" fillId="0" borderId="10" xfId="0" applyFont="1" applyBorder="1" applyAlignment="1">
      <alignment horizontal="left"/>
    </xf>
    <xf numFmtId="0" fontId="10" fillId="0" borderId="0" xfId="0" applyFont="1" applyBorder="1" applyAlignment="1">
      <alignment horizontal="left"/>
    </xf>
    <xf numFmtId="0" fontId="19" fillId="34" borderId="0" xfId="0" applyFont="1" applyFill="1" applyAlignment="1">
      <alignment horizontal="center" vertical="center"/>
    </xf>
    <xf numFmtId="0" fontId="23" fillId="34" borderId="0" xfId="0" applyFont="1" applyFill="1" applyBorder="1" applyAlignment="1">
      <alignment horizontal="center" vertical="center" wrapText="1"/>
    </xf>
    <xf numFmtId="0" fontId="8" fillId="4" borderId="20" xfId="0" applyFont="1" applyFill="1" applyBorder="1" applyAlignment="1">
      <alignment horizontal="center"/>
    </xf>
    <xf numFmtId="0" fontId="8" fillId="4" borderId="21" xfId="0" applyFont="1" applyFill="1" applyBorder="1" applyAlignment="1">
      <alignment horizontal="center"/>
    </xf>
    <xf numFmtId="0" fontId="8" fillId="4" borderId="22" xfId="0" applyFont="1" applyFill="1" applyBorder="1" applyAlignment="1">
      <alignment horizontal="center"/>
    </xf>
    <xf numFmtId="0" fontId="10" fillId="4" borderId="20" xfId="0" applyFont="1" applyFill="1" applyBorder="1" applyAlignment="1">
      <alignment horizontal="center"/>
    </xf>
    <xf numFmtId="0" fontId="10" fillId="4" borderId="21" xfId="0" applyFont="1" applyFill="1" applyBorder="1" applyAlignment="1">
      <alignment horizontal="center"/>
    </xf>
    <xf numFmtId="0" fontId="10" fillId="4" borderId="22" xfId="0" applyFont="1" applyFill="1" applyBorder="1" applyAlignment="1">
      <alignment horizontal="center"/>
    </xf>
    <xf numFmtId="0" fontId="9" fillId="0" borderId="10" xfId="0" applyFont="1" applyBorder="1" applyAlignment="1">
      <alignment horizontal="left"/>
    </xf>
    <xf numFmtId="0" fontId="10" fillId="0" borderId="10" xfId="0" applyFont="1" applyBorder="1" applyAlignment="1">
      <alignment horizontal="left" vertical="top" wrapText="1"/>
    </xf>
    <xf numFmtId="0" fontId="10" fillId="0" borderId="0" xfId="0" applyFont="1" applyBorder="1" applyAlignment="1">
      <alignment horizontal="left" vertical="top" wrapText="1"/>
    </xf>
    <xf numFmtId="0" fontId="10" fillId="0" borderId="11" xfId="0" applyFont="1" applyBorder="1" applyAlignment="1">
      <alignment horizontal="left" vertical="top" wrapText="1"/>
    </xf>
    <xf numFmtId="0" fontId="10" fillId="0" borderId="12" xfId="0" applyFont="1" applyBorder="1" applyAlignment="1">
      <alignment horizontal="left" vertical="top" wrapText="1"/>
    </xf>
    <xf numFmtId="0" fontId="9" fillId="0" borderId="12" xfId="0" applyFont="1" applyBorder="1" applyAlignment="1">
      <alignment horizontal="left"/>
    </xf>
    <xf numFmtId="0" fontId="9" fillId="0" borderId="12" xfId="0" applyFont="1" applyBorder="1" applyAlignment="1">
      <alignment horizontal="left" vertical="top" wrapText="1"/>
    </xf>
    <xf numFmtId="0" fontId="11" fillId="0" borderId="10" xfId="0" applyNumberFormat="1" applyFont="1" applyBorder="1" applyAlignment="1">
      <alignment horizontal="left" wrapText="1"/>
    </xf>
    <xf numFmtId="0" fontId="11" fillId="0" borderId="0" xfId="0" applyNumberFormat="1" applyFont="1" applyBorder="1" applyAlignment="1">
      <alignment horizontal="left" wrapText="1"/>
    </xf>
    <xf numFmtId="0" fontId="11" fillId="0" borderId="13" xfId="0" applyNumberFormat="1" applyFont="1" applyBorder="1" applyAlignment="1">
      <alignment horizontal="left" wrapText="1"/>
    </xf>
    <xf numFmtId="0" fontId="11" fillId="0" borderId="11" xfId="0" applyNumberFormat="1" applyFont="1" applyBorder="1" applyAlignment="1">
      <alignment horizontal="left" wrapText="1"/>
    </xf>
    <xf numFmtId="0" fontId="11" fillId="0" borderId="12" xfId="0" applyNumberFormat="1" applyFont="1" applyBorder="1" applyAlignment="1">
      <alignment horizontal="left" wrapText="1"/>
    </xf>
    <xf numFmtId="0" fontId="11" fillId="0" borderId="14" xfId="0" applyNumberFormat="1" applyFont="1" applyBorder="1" applyAlignment="1">
      <alignment horizontal="left" wrapText="1"/>
    </xf>
    <xf numFmtId="0" fontId="34" fillId="33" borderId="16" xfId="53" applyFont="1" applyFill="1" applyBorder="1" applyAlignment="1" applyProtection="1">
      <alignment horizontal="center" vertical="center" wrapText="1"/>
      <protection/>
    </xf>
    <xf numFmtId="0" fontId="15" fillId="33" borderId="15" xfId="53" applyFont="1" applyFill="1" applyBorder="1" applyAlignment="1" applyProtection="1">
      <alignment horizontal="center" vertical="center" wrapText="1"/>
      <protection/>
    </xf>
    <xf numFmtId="0" fontId="15" fillId="33" borderId="17" xfId="53" applyFont="1" applyFill="1" applyBorder="1" applyAlignment="1" applyProtection="1">
      <alignment horizontal="center" vertical="center" wrapText="1"/>
      <protection/>
    </xf>
    <xf numFmtId="0" fontId="15" fillId="33" borderId="10" xfId="53" applyFont="1" applyFill="1" applyBorder="1" applyAlignment="1" applyProtection="1">
      <alignment horizontal="center" vertical="center" wrapText="1"/>
      <protection/>
    </xf>
    <xf numFmtId="0" fontId="15" fillId="33" borderId="0" xfId="53" applyFont="1" applyFill="1" applyBorder="1" applyAlignment="1" applyProtection="1">
      <alignment horizontal="center" vertical="center" wrapText="1"/>
      <protection/>
    </xf>
    <xf numFmtId="0" fontId="15" fillId="33" borderId="13" xfId="53" applyFont="1" applyFill="1" applyBorder="1" applyAlignment="1" applyProtection="1">
      <alignment horizontal="center" vertical="center" wrapText="1"/>
      <protection/>
    </xf>
    <xf numFmtId="0" fontId="15" fillId="33" borderId="11" xfId="53" applyFont="1" applyFill="1" applyBorder="1" applyAlignment="1" applyProtection="1">
      <alignment horizontal="center" vertical="center" wrapText="1"/>
      <protection/>
    </xf>
    <xf numFmtId="0" fontId="15" fillId="33" borderId="12" xfId="53" applyFont="1" applyFill="1" applyBorder="1" applyAlignment="1" applyProtection="1">
      <alignment horizontal="center" vertical="center" wrapText="1"/>
      <protection/>
    </xf>
    <xf numFmtId="0" fontId="15" fillId="33" borderId="14" xfId="53" applyFont="1" applyFill="1" applyBorder="1" applyAlignment="1" applyProtection="1">
      <alignment horizontal="center" vertical="center" wrapText="1"/>
      <protection/>
    </xf>
    <xf numFmtId="0" fontId="10" fillId="0" borderId="16" xfId="0" applyFont="1" applyFill="1" applyBorder="1" applyAlignment="1">
      <alignment horizontal="center"/>
    </xf>
    <xf numFmtId="0" fontId="10" fillId="0" borderId="15" xfId="0" applyFont="1" applyFill="1" applyBorder="1" applyAlignment="1">
      <alignment horizontal="center"/>
    </xf>
    <xf numFmtId="0" fontId="15" fillId="33" borderId="16" xfId="0" applyFont="1" applyFill="1" applyBorder="1" applyAlignment="1">
      <alignment horizontal="center" vertical="center" wrapText="1"/>
    </xf>
    <xf numFmtId="0" fontId="15" fillId="33" borderId="15" xfId="0" applyFont="1" applyFill="1" applyBorder="1" applyAlignment="1">
      <alignment horizontal="center" vertical="center" wrapText="1"/>
    </xf>
    <xf numFmtId="0" fontId="15" fillId="33" borderId="17"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15" fillId="33" borderId="11"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15" fillId="33" borderId="14" xfId="0" applyFont="1" applyFill="1" applyBorder="1" applyAlignment="1">
      <alignment horizontal="center" vertical="center" wrapText="1"/>
    </xf>
    <xf numFmtId="49" fontId="1" fillId="4" borderId="23" xfId="0" applyNumberFormat="1" applyFont="1" applyFill="1" applyBorder="1" applyAlignment="1">
      <alignment horizontal="center" vertical="center" wrapText="1"/>
    </xf>
    <xf numFmtId="49" fontId="1" fillId="4" borderId="24" xfId="0" applyNumberFormat="1" applyFont="1" applyFill="1" applyBorder="1" applyAlignment="1">
      <alignment horizontal="center" vertical="center" wrapText="1"/>
    </xf>
    <xf numFmtId="49" fontId="1" fillId="4" borderId="25" xfId="0" applyNumberFormat="1" applyFont="1" applyFill="1" applyBorder="1" applyAlignment="1">
      <alignment horizontal="center" vertical="center" wrapText="1"/>
    </xf>
    <xf numFmtId="0" fontId="34" fillId="33" borderId="0" xfId="53" applyFont="1" applyFill="1" applyBorder="1" applyAlignment="1" applyProtection="1">
      <alignment horizontal="center" vertical="center" wrapText="1"/>
      <protection/>
    </xf>
    <xf numFmtId="0" fontId="15" fillId="33" borderId="26" xfId="53" applyFont="1" applyFill="1" applyBorder="1" applyAlignment="1" applyProtection="1">
      <alignment horizontal="center" vertical="center" wrapText="1"/>
      <protection/>
    </xf>
    <xf numFmtId="0" fontId="15" fillId="33" borderId="27" xfId="53" applyFont="1" applyFill="1" applyBorder="1" applyAlignment="1" applyProtection="1">
      <alignment horizontal="center" vertical="center" wrapText="1"/>
      <protection/>
    </xf>
    <xf numFmtId="0" fontId="15" fillId="33" borderId="28" xfId="53" applyFont="1" applyFill="1" applyBorder="1" applyAlignment="1" applyProtection="1">
      <alignment horizontal="center" vertical="center" wrapText="1"/>
      <protection/>
    </xf>
    <xf numFmtId="0" fontId="1" fillId="4" borderId="24" xfId="0" applyFont="1" applyFill="1" applyBorder="1" applyAlignment="1">
      <alignment horizontal="center"/>
    </xf>
    <xf numFmtId="0" fontId="1" fillId="4" borderId="25" xfId="0" applyFont="1" applyFill="1" applyBorder="1" applyAlignment="1">
      <alignment horizontal="center"/>
    </xf>
    <xf numFmtId="0" fontId="5" fillId="4" borderId="24" xfId="0" applyFont="1" applyFill="1" applyBorder="1" applyAlignment="1">
      <alignment horizontal="center" vertical="center" wrapText="1"/>
    </xf>
    <xf numFmtId="49" fontId="5" fillId="4" borderId="23" xfId="0" applyNumberFormat="1" applyFont="1" applyFill="1" applyBorder="1" applyAlignment="1">
      <alignment horizontal="center" vertical="center" wrapText="1"/>
    </xf>
    <xf numFmtId="49" fontId="5" fillId="4" borderId="24" xfId="0" applyNumberFormat="1" applyFont="1" applyFill="1" applyBorder="1" applyAlignment="1">
      <alignment horizontal="center" vertical="center" wrapText="1"/>
    </xf>
    <xf numFmtId="0" fontId="34" fillId="33" borderId="29" xfId="53" applyFont="1" applyFill="1" applyBorder="1" applyAlignment="1" applyProtection="1">
      <alignment horizontal="center" vertical="center" wrapText="1"/>
      <protection/>
    </xf>
    <xf numFmtId="0" fontId="15" fillId="33" borderId="30" xfId="53" applyFont="1" applyFill="1" applyBorder="1" applyAlignment="1" applyProtection="1">
      <alignment horizontal="center" vertical="center" wrapText="1"/>
      <protection/>
    </xf>
    <xf numFmtId="0" fontId="15" fillId="33" borderId="31" xfId="53" applyFont="1" applyFill="1" applyBorder="1" applyAlignment="1" applyProtection="1">
      <alignment horizontal="center" vertical="center" wrapText="1"/>
      <protection/>
    </xf>
    <xf numFmtId="0" fontId="1" fillId="4" borderId="19" xfId="0" applyFont="1" applyFill="1" applyBorder="1" applyAlignment="1">
      <alignment horizontal="center" vertical="center"/>
    </xf>
    <xf numFmtId="0" fontId="1" fillId="4" borderId="19" xfId="0" applyFont="1" applyFill="1" applyBorder="1" applyAlignment="1">
      <alignment horizontal="center"/>
    </xf>
    <xf numFmtId="0" fontId="1" fillId="4" borderId="19" xfId="0" applyFont="1" applyFill="1" applyBorder="1" applyAlignment="1">
      <alignment horizontal="center" vertical="center" wrapText="1"/>
    </xf>
    <xf numFmtId="0" fontId="32" fillId="4" borderId="19" xfId="0" applyFont="1" applyFill="1" applyBorder="1" applyAlignment="1">
      <alignment horizontal="center" vertical="center" wrapText="1"/>
    </xf>
    <xf numFmtId="0" fontId="32" fillId="4" borderId="19" xfId="0" applyFont="1" applyFill="1" applyBorder="1" applyAlignment="1">
      <alignment horizontal="center"/>
    </xf>
    <xf numFmtId="0" fontId="34" fillId="33" borderId="19" xfId="53" applyFont="1" applyFill="1" applyBorder="1" applyAlignment="1" applyProtection="1">
      <alignment horizontal="center" vertical="center" wrapText="1"/>
      <protection/>
    </xf>
    <xf numFmtId="0" fontId="15" fillId="33" borderId="19" xfId="53" applyFont="1" applyFill="1" applyBorder="1" applyAlignment="1" applyProtection="1">
      <alignment horizontal="center" vertical="center" wrapText="1"/>
      <protection/>
    </xf>
    <xf numFmtId="0" fontId="1" fillId="4" borderId="19" xfId="0" applyFont="1" applyFill="1" applyBorder="1" applyAlignment="1">
      <alignment horizontal="center" wrapText="1"/>
    </xf>
    <xf numFmtId="172" fontId="1" fillId="4" borderId="19" xfId="0" applyNumberFormat="1" applyFont="1" applyFill="1" applyBorder="1" applyAlignment="1">
      <alignment horizontal="center" vertical="center" wrapText="1"/>
    </xf>
    <xf numFmtId="172" fontId="1" fillId="4" borderId="19" xfId="0" applyNumberFormat="1" applyFont="1" applyFill="1" applyBorder="1" applyAlignment="1">
      <alignment horizontal="center" vertical="center"/>
    </xf>
    <xf numFmtId="0" fontId="0" fillId="4" borderId="19" xfId="0" applyFont="1" applyFill="1" applyBorder="1" applyAlignment="1">
      <alignment/>
    </xf>
    <xf numFmtId="1" fontId="1" fillId="4" borderId="19" xfId="0" applyNumberFormat="1" applyFont="1" applyFill="1" applyBorder="1" applyAlignment="1">
      <alignment horizontal="center" vertical="center"/>
    </xf>
    <xf numFmtId="0" fontId="1" fillId="4" borderId="19" xfId="0" applyFont="1" applyFill="1" applyBorder="1" applyAlignment="1">
      <alignment horizontal="center" vertical="center"/>
    </xf>
    <xf numFmtId="0" fontId="1" fillId="4" borderId="19" xfId="0" applyFont="1" applyFill="1" applyBorder="1" applyAlignment="1">
      <alignment horizontal="center" vertical="center" wrapText="1"/>
    </xf>
    <xf numFmtId="0" fontId="34" fillId="33" borderId="23" xfId="53" applyFont="1" applyFill="1" applyBorder="1" applyAlignment="1" applyProtection="1">
      <alignment horizontal="center" vertical="center" wrapText="1"/>
      <protection/>
    </xf>
    <xf numFmtId="0" fontId="15" fillId="33" borderId="25" xfId="53" applyFont="1" applyFill="1" applyBorder="1" applyAlignment="1" applyProtection="1">
      <alignment horizontal="center" vertical="center" wrapText="1"/>
      <protection/>
    </xf>
    <xf numFmtId="0" fontId="0" fillId="0" borderId="10" xfId="0" applyBorder="1" applyAlignment="1">
      <alignment horizontal="left" vertical="top" wrapText="1"/>
    </xf>
    <xf numFmtId="0" fontId="0" fillId="0" borderId="13" xfId="0" applyBorder="1" applyAlignment="1">
      <alignment horizontal="left" vertical="top" wrapText="1"/>
    </xf>
    <xf numFmtId="0" fontId="0" fillId="0" borderId="11" xfId="0" applyBorder="1" applyAlignment="1">
      <alignment horizontal="left" vertical="top" wrapText="1"/>
    </xf>
    <xf numFmtId="0" fontId="0" fillId="0" borderId="14" xfId="0"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0</xdr:col>
      <xdr:colOff>123825</xdr:colOff>
      <xdr:row>31</xdr:row>
      <xdr:rowOff>0</xdr:rowOff>
    </xdr:to>
    <xdr:sp>
      <xdr:nvSpPr>
        <xdr:cNvPr id="1" name="AutoShape 1"/>
        <xdr:cNvSpPr>
          <a:spLocks noChangeAspect="1"/>
        </xdr:cNvSpPr>
      </xdr:nvSpPr>
      <xdr:spPr>
        <a:xfrm>
          <a:off x="0" y="5076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31</xdr:row>
      <xdr:rowOff>0</xdr:rowOff>
    </xdr:from>
    <xdr:to>
      <xdr:col>0</xdr:col>
      <xdr:colOff>123825</xdr:colOff>
      <xdr:row>31</xdr:row>
      <xdr:rowOff>0</xdr:rowOff>
    </xdr:to>
    <xdr:sp>
      <xdr:nvSpPr>
        <xdr:cNvPr id="2" name="AutoShape 2"/>
        <xdr:cNvSpPr>
          <a:spLocks noChangeAspect="1"/>
        </xdr:cNvSpPr>
      </xdr:nvSpPr>
      <xdr:spPr>
        <a:xfrm>
          <a:off x="0" y="5076825"/>
          <a:ext cx="1238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428625</xdr:colOff>
      <xdr:row>112</xdr:row>
      <xdr:rowOff>19050</xdr:rowOff>
    </xdr:from>
    <xdr:to>
      <xdr:col>9</xdr:col>
      <xdr:colOff>495300</xdr:colOff>
      <xdr:row>117</xdr:row>
      <xdr:rowOff>19050</xdr:rowOff>
    </xdr:to>
    <xdr:pic>
      <xdr:nvPicPr>
        <xdr:cNvPr id="1" name="Picture 8" descr="Census2011"/>
        <xdr:cNvPicPr preferRelativeResize="1">
          <a:picLocks noChangeAspect="1"/>
        </xdr:cNvPicPr>
      </xdr:nvPicPr>
      <xdr:blipFill>
        <a:blip r:embed="rId1"/>
        <a:stretch>
          <a:fillRect/>
        </a:stretch>
      </xdr:blipFill>
      <xdr:spPr>
        <a:xfrm>
          <a:off x="4848225" y="15973425"/>
          <a:ext cx="657225" cy="685800"/>
        </a:xfrm>
        <a:prstGeom prst="rect">
          <a:avLst/>
        </a:prstGeom>
        <a:noFill/>
        <a:ln w="9525" cmpd="sng">
          <a:noFill/>
        </a:ln>
      </xdr:spPr>
    </xdr:pic>
    <xdr:clientData/>
  </xdr:twoCellAnchor>
  <xdr:twoCellAnchor editAs="oneCell">
    <xdr:from>
      <xdr:col>7</xdr:col>
      <xdr:colOff>19050</xdr:colOff>
      <xdr:row>118</xdr:row>
      <xdr:rowOff>9525</xdr:rowOff>
    </xdr:from>
    <xdr:to>
      <xdr:col>9</xdr:col>
      <xdr:colOff>504825</xdr:colOff>
      <xdr:row>122</xdr:row>
      <xdr:rowOff>9525</xdr:rowOff>
    </xdr:to>
    <xdr:pic>
      <xdr:nvPicPr>
        <xdr:cNvPr id="2" name="Picture 9" descr="CCC_small"/>
        <xdr:cNvPicPr preferRelativeResize="1">
          <a:picLocks noChangeAspect="1"/>
        </xdr:cNvPicPr>
      </xdr:nvPicPr>
      <xdr:blipFill>
        <a:blip r:embed="rId2"/>
        <a:stretch>
          <a:fillRect/>
        </a:stretch>
      </xdr:blipFill>
      <xdr:spPr>
        <a:xfrm>
          <a:off x="3895725" y="16802100"/>
          <a:ext cx="1619250" cy="609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cc.cambridgeshire.gov.uk\data\Program%20Files\GeoWise\InstantAtlas6\Davidw\PHIS\Public_Health_Database\Paisley_pilot\data\long%20term%20illness%20(from%20census%201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BASE"/>
      <sheetName val="Paisle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research.performance@cambridgeshire.gov.uk" TargetMode="External" /><Relationship Id="rId2" Type="http://schemas.openxmlformats.org/officeDocument/2006/relationships/hyperlink" Target="http://www.cambridgeshireinsight.org.uk/" TargetMode="External" /><Relationship Id="rId3" Type="http://schemas.openxmlformats.org/officeDocument/2006/relationships/hyperlink" Target="https://twitter.com/CambsInsight" TargetMode="Externa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8"/>
  <sheetViews>
    <sheetView showGridLines="0" showRowColHeaders="0" tabSelected="1" zoomScalePageLayoutView="0" workbookViewId="0" topLeftCell="A1">
      <selection activeCell="J11" sqref="J11"/>
    </sheetView>
  </sheetViews>
  <sheetFormatPr defaultColWidth="9.140625" defaultRowHeight="12.75"/>
  <cols>
    <col min="1" max="1" width="4.00390625" style="107" customWidth="1"/>
    <col min="2" max="3" width="20.28125" style="107" customWidth="1"/>
    <col min="4" max="4" width="23.57421875" style="107" customWidth="1"/>
    <col min="5" max="5" width="20.28125" style="107" customWidth="1"/>
    <col min="6" max="6" width="20.28125" style="112" customWidth="1"/>
    <col min="7" max="7" width="21.421875" style="107" customWidth="1"/>
    <col min="8" max="16384" width="9.140625" style="107" customWidth="1"/>
  </cols>
  <sheetData>
    <row r="2" spans="2:8" ht="18.75" customHeight="1">
      <c r="B2" s="253" t="s">
        <v>391</v>
      </c>
      <c r="C2" s="253"/>
      <c r="D2" s="253"/>
      <c r="E2" s="253"/>
      <c r="F2" s="253"/>
      <c r="G2" s="253"/>
      <c r="H2" s="106"/>
    </row>
    <row r="3" spans="2:8" ht="18.75" customHeight="1">
      <c r="B3" s="253"/>
      <c r="C3" s="253"/>
      <c r="D3" s="253"/>
      <c r="E3" s="253"/>
      <c r="F3" s="253"/>
      <c r="G3" s="253"/>
      <c r="H3" s="106"/>
    </row>
    <row r="4" spans="2:7" ht="18.75" customHeight="1">
      <c r="B4" s="108"/>
      <c r="C4" s="108"/>
      <c r="D4" s="108"/>
      <c r="E4" s="108"/>
      <c r="F4" s="108"/>
      <c r="G4" s="108"/>
    </row>
    <row r="5" spans="2:7" ht="18.75" customHeight="1">
      <c r="B5" s="108"/>
      <c r="C5" s="257" t="s">
        <v>404</v>
      </c>
      <c r="D5" s="257"/>
      <c r="E5" s="257"/>
      <c r="F5" s="257"/>
      <c r="G5" s="108"/>
    </row>
    <row r="6" spans="2:7" ht="18.75" customHeight="1">
      <c r="B6" s="108"/>
      <c r="C6" s="257"/>
      <c r="D6" s="257"/>
      <c r="E6" s="257"/>
      <c r="F6" s="257"/>
      <c r="G6" s="108"/>
    </row>
    <row r="7" spans="2:7" ht="18.75" customHeight="1">
      <c r="B7" s="108"/>
      <c r="C7" s="167"/>
      <c r="D7" s="167"/>
      <c r="E7" s="167"/>
      <c r="F7" s="167"/>
      <c r="G7" s="108"/>
    </row>
    <row r="8" spans="2:7" ht="18.75" customHeight="1">
      <c r="B8" s="254" t="s">
        <v>427</v>
      </c>
      <c r="C8" s="254"/>
      <c r="D8" s="254"/>
      <c r="E8" s="254"/>
      <c r="F8" s="254"/>
      <c r="G8" s="254"/>
    </row>
    <row r="9" spans="2:7" ht="18.75" customHeight="1">
      <c r="B9" s="254"/>
      <c r="C9" s="254"/>
      <c r="D9" s="254"/>
      <c r="E9" s="254"/>
      <c r="F9" s="254"/>
      <c r="G9" s="254"/>
    </row>
    <row r="10" spans="2:7" ht="18.75" customHeight="1">
      <c r="B10" s="254" t="s">
        <v>428</v>
      </c>
      <c r="C10" s="254"/>
      <c r="D10" s="254"/>
      <c r="E10" s="254"/>
      <c r="F10" s="254"/>
      <c r="G10" s="254"/>
    </row>
    <row r="11" spans="2:7" ht="18.75" customHeight="1">
      <c r="B11" s="254"/>
      <c r="C11" s="254"/>
      <c r="D11" s="254"/>
      <c r="E11" s="254"/>
      <c r="F11" s="254"/>
      <c r="G11" s="254"/>
    </row>
    <row r="12" spans="2:7" ht="18.75" customHeight="1">
      <c r="B12" s="254" t="s">
        <v>433</v>
      </c>
      <c r="C12" s="254"/>
      <c r="D12" s="254"/>
      <c r="E12" s="254"/>
      <c r="F12" s="254"/>
      <c r="G12" s="254"/>
    </row>
    <row r="13" spans="2:7" ht="18.75" customHeight="1">
      <c r="B13" s="254"/>
      <c r="C13" s="254"/>
      <c r="D13" s="254"/>
      <c r="E13" s="254"/>
      <c r="F13" s="254"/>
      <c r="G13" s="254"/>
    </row>
    <row r="14" spans="2:7" ht="13.5" customHeight="1">
      <c r="B14" s="254"/>
      <c r="C14" s="254"/>
      <c r="D14" s="254"/>
      <c r="E14" s="254"/>
      <c r="F14" s="254"/>
      <c r="G14" s="254"/>
    </row>
    <row r="15" spans="2:7" ht="18.75" customHeight="1" thickBot="1">
      <c r="B15" s="109"/>
      <c r="C15" s="109"/>
      <c r="D15" s="109"/>
      <c r="E15" s="109"/>
      <c r="F15" s="109"/>
      <c r="G15" s="109"/>
    </row>
    <row r="16" spans="2:7" ht="18.75" customHeight="1">
      <c r="B16" s="258" t="s">
        <v>392</v>
      </c>
      <c r="C16" s="259"/>
      <c r="D16" s="168"/>
      <c r="E16" s="168"/>
      <c r="F16" s="168"/>
      <c r="G16" s="169"/>
    </row>
    <row r="17" spans="2:7" ht="8.25" customHeight="1">
      <c r="B17" s="255"/>
      <c r="C17" s="256"/>
      <c r="D17" s="164"/>
      <c r="E17" s="164"/>
      <c r="F17" s="164"/>
      <c r="G17" s="165"/>
    </row>
    <row r="18" spans="2:7" ht="36" customHeight="1">
      <c r="B18" s="263" t="s">
        <v>401</v>
      </c>
      <c r="C18" s="256"/>
      <c r="D18" s="256"/>
      <c r="E18" s="256"/>
      <c r="F18" s="256"/>
      <c r="G18" s="264"/>
    </row>
    <row r="19" spans="2:7" ht="6.75" customHeight="1" thickBot="1">
      <c r="B19" s="113"/>
      <c r="C19" s="114"/>
      <c r="D19" s="114"/>
      <c r="E19" s="114"/>
      <c r="F19" s="115"/>
      <c r="G19" s="116"/>
    </row>
    <row r="20" spans="2:7" ht="22.5" customHeight="1" thickBot="1">
      <c r="B20" s="117" t="s">
        <v>393</v>
      </c>
      <c r="C20" s="260" t="s">
        <v>340</v>
      </c>
      <c r="D20" s="261"/>
      <c r="E20" s="262"/>
      <c r="F20" s="114"/>
      <c r="G20" s="123" t="s">
        <v>335</v>
      </c>
    </row>
    <row r="21" spans="2:7" ht="18.75" customHeight="1" thickBot="1">
      <c r="B21" s="118"/>
      <c r="C21" s="119"/>
      <c r="D21" s="119"/>
      <c r="E21" s="119"/>
      <c r="F21" s="119"/>
      <c r="G21" s="120"/>
    </row>
    <row r="22" ht="18" thickBot="1"/>
    <row r="23" spans="3:7" ht="18" thickBot="1">
      <c r="C23" s="110"/>
      <c r="D23" s="110"/>
      <c r="E23" s="110"/>
      <c r="F23" s="111"/>
      <c r="G23" s="126" t="s">
        <v>337</v>
      </c>
    </row>
    <row r="24" spans="3:7" ht="17.25">
      <c r="C24" s="110"/>
      <c r="D24" s="110"/>
      <c r="E24" s="110"/>
      <c r="F24" s="111"/>
      <c r="G24" s="166"/>
    </row>
    <row r="25" spans="2:7" ht="17.25">
      <c r="B25" s="268" t="s">
        <v>416</v>
      </c>
      <c r="C25" s="268"/>
      <c r="D25" s="268"/>
      <c r="E25" s="110"/>
      <c r="F25" s="111"/>
      <c r="G25" s="166"/>
    </row>
    <row r="26" spans="3:7" ht="18" customHeight="1">
      <c r="C26" s="110"/>
      <c r="D26" s="110"/>
      <c r="E26" s="265"/>
      <c r="F26" s="266"/>
      <c r="G26" s="266"/>
    </row>
    <row r="27" spans="2:7" ht="17.25">
      <c r="B27" s="110"/>
      <c r="C27" s="110"/>
      <c r="D27" s="110"/>
      <c r="E27" s="110"/>
      <c r="F27" s="111"/>
      <c r="G27" s="110"/>
    </row>
    <row r="28" spans="2:7" ht="15">
      <c r="B28" s="267" t="s">
        <v>406</v>
      </c>
      <c r="C28" s="267"/>
      <c r="D28" s="267"/>
      <c r="E28" s="267"/>
      <c r="F28" s="267"/>
      <c r="G28" s="267"/>
    </row>
    <row r="29" ht="15.75" customHeight="1"/>
    <row r="35" ht="18" customHeight="1"/>
  </sheetData>
  <sheetProtection password="EE3C" sheet="1"/>
  <mergeCells count="12">
    <mergeCell ref="C20:E20"/>
    <mergeCell ref="B18:G18"/>
    <mergeCell ref="E26:G26"/>
    <mergeCell ref="B28:G28"/>
    <mergeCell ref="B25:D25"/>
    <mergeCell ref="B2:G3"/>
    <mergeCell ref="B12:G14"/>
    <mergeCell ref="B17:C17"/>
    <mergeCell ref="C5:F6"/>
    <mergeCell ref="B16:C16"/>
    <mergeCell ref="B8:G9"/>
    <mergeCell ref="B10:G11"/>
  </mergeCells>
  <dataValidations count="1">
    <dataValidation type="list" allowBlank="1" showInputMessage="1" showErrorMessage="1" sqref="C20">
      <formula1>ED</formula1>
    </dataValidation>
  </dataValidations>
  <hyperlinks>
    <hyperlink ref="G20" location="'Profile sheet'!A1" display="ENTER"/>
    <hyperlink ref="B28:G28" location="'About Us'!A1" display="Cambridgeshire County Council, Research and Performance Team, April 2013"/>
    <hyperlink ref="G23" location="Metadata!A1" display="Metadata"/>
    <hyperlink ref="B25:D25" location="'Data by topic'!A1" display="To view data by topic click here."/>
  </hyperlinks>
  <printOptions/>
  <pageMargins left="0.75" right="0.7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BN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28" customWidth="1"/>
    <col min="2" max="2" width="31.28125" style="128" bestFit="1" customWidth="1"/>
    <col min="3" max="3" width="17.28125" style="128" customWidth="1"/>
    <col min="4" max="16384" width="14.7109375" style="128" customWidth="1"/>
  </cols>
  <sheetData>
    <row r="1" spans="1:36" ht="12.75" customHeight="1">
      <c r="A1" s="338" t="s">
        <v>413</v>
      </c>
      <c r="B1" s="339"/>
      <c r="C1" s="348" t="s">
        <v>184</v>
      </c>
      <c r="D1" s="348"/>
      <c r="E1" s="348"/>
      <c r="F1" s="348"/>
      <c r="G1" s="348"/>
      <c r="H1" s="348"/>
      <c r="I1" s="348"/>
      <c r="J1" s="348"/>
      <c r="K1" s="348"/>
      <c r="L1" s="348"/>
      <c r="M1" s="348"/>
      <c r="N1" s="348"/>
      <c r="O1" s="348"/>
      <c r="P1" s="348"/>
      <c r="Q1" s="348"/>
      <c r="R1" s="348"/>
      <c r="S1" s="348"/>
      <c r="T1" s="348"/>
      <c r="U1" s="348"/>
      <c r="V1" s="348" t="s">
        <v>183</v>
      </c>
      <c r="W1" s="348"/>
      <c r="X1" s="348"/>
      <c r="Y1" s="348"/>
      <c r="Z1" s="348"/>
      <c r="AA1" s="348"/>
      <c r="AB1" s="348"/>
      <c r="AC1" s="348"/>
      <c r="AD1" s="348"/>
      <c r="AE1" s="348"/>
      <c r="AF1" s="348"/>
      <c r="AG1" s="348"/>
      <c r="AH1" s="348"/>
      <c r="AI1" s="348"/>
      <c r="AJ1" s="348"/>
    </row>
    <row r="2" spans="1:36" s="227" customFormat="1" ht="38.25" customHeight="1">
      <c r="A2" s="340"/>
      <c r="B2" s="332"/>
      <c r="C2" s="341" t="s">
        <v>179</v>
      </c>
      <c r="D2" s="341"/>
      <c r="E2" s="341"/>
      <c r="F2" s="341" t="s">
        <v>402</v>
      </c>
      <c r="G2" s="341"/>
      <c r="H2" s="341"/>
      <c r="I2" s="341"/>
      <c r="J2" s="341"/>
      <c r="K2" s="343" t="s">
        <v>185</v>
      </c>
      <c r="L2" s="343"/>
      <c r="M2" s="343"/>
      <c r="N2" s="341" t="s">
        <v>178</v>
      </c>
      <c r="O2" s="341"/>
      <c r="P2" s="341"/>
      <c r="Q2" s="341"/>
      <c r="R2" s="341"/>
      <c r="S2" s="341"/>
      <c r="T2" s="341"/>
      <c r="U2" s="341"/>
      <c r="V2" s="341" t="s">
        <v>403</v>
      </c>
      <c r="W2" s="341"/>
      <c r="X2" s="341"/>
      <c r="Y2" s="341"/>
      <c r="Z2" s="341"/>
      <c r="AA2" s="343" t="s">
        <v>186</v>
      </c>
      <c r="AB2" s="343"/>
      <c r="AC2" s="341" t="s">
        <v>177</v>
      </c>
      <c r="AD2" s="341"/>
      <c r="AE2" s="341"/>
      <c r="AF2" s="341"/>
      <c r="AG2" s="341"/>
      <c r="AH2" s="341"/>
      <c r="AI2" s="341"/>
      <c r="AJ2" s="341"/>
    </row>
    <row r="3" spans="1:36" s="228" customFormat="1" ht="81.75" customHeight="1">
      <c r="A3" s="177" t="s">
        <v>338</v>
      </c>
      <c r="B3" s="177" t="s">
        <v>339</v>
      </c>
      <c r="C3" s="231" t="s">
        <v>181</v>
      </c>
      <c r="D3" s="232" t="s">
        <v>180</v>
      </c>
      <c r="E3" s="231" t="s">
        <v>182</v>
      </c>
      <c r="F3" s="231" t="s">
        <v>53</v>
      </c>
      <c r="G3" s="231" t="s">
        <v>54</v>
      </c>
      <c r="H3" s="231" t="s">
        <v>55</v>
      </c>
      <c r="I3" s="231" t="s">
        <v>168</v>
      </c>
      <c r="J3" s="231" t="s">
        <v>56</v>
      </c>
      <c r="K3" s="231" t="s">
        <v>57</v>
      </c>
      <c r="L3" s="231" t="s">
        <v>169</v>
      </c>
      <c r="M3" s="231" t="s">
        <v>58</v>
      </c>
      <c r="N3" s="231" t="s">
        <v>395</v>
      </c>
      <c r="O3" s="231" t="s">
        <v>59</v>
      </c>
      <c r="P3" s="231" t="s">
        <v>60</v>
      </c>
      <c r="Q3" s="231" t="s">
        <v>66</v>
      </c>
      <c r="R3" s="231" t="s">
        <v>61</v>
      </c>
      <c r="S3" s="231" t="s">
        <v>62</v>
      </c>
      <c r="T3" s="231" t="s">
        <v>63</v>
      </c>
      <c r="U3" s="231" t="s">
        <v>64</v>
      </c>
      <c r="V3" s="231" t="s">
        <v>53</v>
      </c>
      <c r="W3" s="231" t="s">
        <v>54</v>
      </c>
      <c r="X3" s="231" t="s">
        <v>55</v>
      </c>
      <c r="Y3" s="231" t="s">
        <v>168</v>
      </c>
      <c r="Z3" s="231" t="s">
        <v>56</v>
      </c>
      <c r="AA3" s="231" t="s">
        <v>57</v>
      </c>
      <c r="AB3" s="231" t="s">
        <v>169</v>
      </c>
      <c r="AC3" s="231" t="s">
        <v>395</v>
      </c>
      <c r="AD3" s="231" t="s">
        <v>59</v>
      </c>
      <c r="AE3" s="231" t="s">
        <v>60</v>
      </c>
      <c r="AF3" s="231" t="s">
        <v>66</v>
      </c>
      <c r="AG3" s="231" t="s">
        <v>61</v>
      </c>
      <c r="AH3" s="231" t="s">
        <v>62</v>
      </c>
      <c r="AI3" s="231" t="s">
        <v>63</v>
      </c>
      <c r="AJ3" s="231" t="s">
        <v>64</v>
      </c>
    </row>
    <row r="4" spans="1:66" ht="12.75">
      <c r="A4" s="128">
        <v>1</v>
      </c>
      <c r="B4" s="128" t="s">
        <v>340</v>
      </c>
      <c r="C4" s="184">
        <v>4106</v>
      </c>
      <c r="D4" s="184">
        <v>4209</v>
      </c>
      <c r="E4" s="184">
        <v>4193</v>
      </c>
      <c r="F4" s="184">
        <v>153</v>
      </c>
      <c r="G4" s="184">
        <v>1546</v>
      </c>
      <c r="H4" s="184">
        <v>1070</v>
      </c>
      <c r="I4" s="184">
        <v>1313</v>
      </c>
      <c r="J4" s="184">
        <v>7</v>
      </c>
      <c r="K4" s="184">
        <v>103</v>
      </c>
      <c r="L4" s="184">
        <v>269</v>
      </c>
      <c r="M4" s="185">
        <v>2.410344827586207</v>
      </c>
      <c r="N4" s="21">
        <v>1732</v>
      </c>
      <c r="O4" s="184">
        <v>719</v>
      </c>
      <c r="P4" s="184">
        <v>985</v>
      </c>
      <c r="Q4" s="184">
        <v>28</v>
      </c>
      <c r="R4" s="184">
        <v>1145</v>
      </c>
      <c r="S4" s="184">
        <v>302</v>
      </c>
      <c r="T4" s="184">
        <v>861</v>
      </c>
      <c r="U4" s="184">
        <v>66</v>
      </c>
      <c r="V4" s="185">
        <v>3.7262542620555283</v>
      </c>
      <c r="W4" s="185">
        <v>37.65221626887482</v>
      </c>
      <c r="X4" s="185">
        <v>26.059425231368728</v>
      </c>
      <c r="Y4" s="185">
        <v>31.97759376522163</v>
      </c>
      <c r="Z4" s="185">
        <v>0.17048222113979541</v>
      </c>
      <c r="AA4" s="185">
        <f aca="true" t="shared" si="0" ref="AA4:AA35">(K4/C4)*100</f>
        <v>2.50852411105699</v>
      </c>
      <c r="AB4" s="185">
        <v>6.551388212372139</v>
      </c>
      <c r="AC4" s="185">
        <v>42.18217243058938</v>
      </c>
      <c r="AD4" s="185">
        <v>17.510959571358985</v>
      </c>
      <c r="AE4" s="185">
        <v>23.989283974671213</v>
      </c>
      <c r="AF4" s="185">
        <v>0.6819288845591817</v>
      </c>
      <c r="AG4" s="185">
        <v>27.88602045786654</v>
      </c>
      <c r="AH4" s="185">
        <v>7.355090112031173</v>
      </c>
      <c r="AI4" s="185">
        <v>20.969313200194836</v>
      </c>
      <c r="AJ4" s="185">
        <v>1.607403799318071</v>
      </c>
      <c r="AK4" s="185"/>
      <c r="AL4" s="185"/>
      <c r="AM4" s="185"/>
      <c r="AN4" s="185"/>
      <c r="AO4" s="185"/>
      <c r="AP4" s="185"/>
      <c r="AQ4" s="185"/>
      <c r="AR4" s="185"/>
      <c r="AS4" s="185"/>
      <c r="AT4" s="185"/>
      <c r="AU4" s="185"/>
      <c r="AV4" s="185"/>
      <c r="AW4" s="185"/>
      <c r="AX4" s="185"/>
      <c r="AY4" s="185"/>
      <c r="AZ4" s="185"/>
      <c r="BA4" s="185"/>
      <c r="BB4" s="185"/>
      <c r="BC4" s="185"/>
      <c r="BD4" s="185"/>
      <c r="BE4" s="185"/>
      <c r="BF4" s="185"/>
      <c r="BG4" s="185"/>
      <c r="BH4" s="185"/>
      <c r="BI4" s="185"/>
      <c r="BJ4" s="229"/>
      <c r="BK4" s="21"/>
      <c r="BL4" s="21"/>
      <c r="BM4" s="21"/>
      <c r="BN4" s="21"/>
    </row>
    <row r="5" spans="1:66" ht="12.75">
      <c r="A5" s="128">
        <v>2</v>
      </c>
      <c r="B5" s="128" t="s">
        <v>341</v>
      </c>
      <c r="C5" s="184">
        <v>3886</v>
      </c>
      <c r="D5" s="184">
        <v>4014</v>
      </c>
      <c r="E5" s="184">
        <v>4007</v>
      </c>
      <c r="F5" s="184">
        <v>443</v>
      </c>
      <c r="G5" s="184">
        <v>1154</v>
      </c>
      <c r="H5" s="184">
        <v>1117</v>
      </c>
      <c r="I5" s="184">
        <v>1164</v>
      </c>
      <c r="J5" s="184">
        <v>1</v>
      </c>
      <c r="K5" s="184">
        <v>119</v>
      </c>
      <c r="L5" s="184">
        <v>295</v>
      </c>
      <c r="M5" s="185">
        <v>2.306451612903226</v>
      </c>
      <c r="N5" s="21">
        <v>1862</v>
      </c>
      <c r="O5" s="184">
        <v>1045</v>
      </c>
      <c r="P5" s="184">
        <v>783</v>
      </c>
      <c r="Q5" s="184">
        <v>34</v>
      </c>
      <c r="R5" s="184">
        <v>1051</v>
      </c>
      <c r="S5" s="184">
        <v>63</v>
      </c>
      <c r="T5" s="184">
        <v>846</v>
      </c>
      <c r="U5" s="184">
        <v>64</v>
      </c>
      <c r="V5" s="185">
        <v>11.399897066392176</v>
      </c>
      <c r="W5" s="185">
        <v>29.696345856922285</v>
      </c>
      <c r="X5" s="185">
        <v>28.74420998455996</v>
      </c>
      <c r="Y5" s="185">
        <v>29.953679876479672</v>
      </c>
      <c r="Z5" s="185">
        <v>0.02573340195573855</v>
      </c>
      <c r="AA5" s="185">
        <f t="shared" si="0"/>
        <v>3.0622748327328875</v>
      </c>
      <c r="AB5" s="185">
        <v>7.591353576942872</v>
      </c>
      <c r="AC5" s="185">
        <v>47.91559444158518</v>
      </c>
      <c r="AD5" s="185">
        <v>26.891405043746786</v>
      </c>
      <c r="AE5" s="185">
        <v>20.149253731343283</v>
      </c>
      <c r="AF5" s="185">
        <v>0.8749356664951106</v>
      </c>
      <c r="AG5" s="185">
        <v>27.045805455481215</v>
      </c>
      <c r="AH5" s="185">
        <v>1.6212043232115285</v>
      </c>
      <c r="AI5" s="185">
        <v>21.770458054554812</v>
      </c>
      <c r="AJ5" s="185">
        <v>1.6469377251672672</v>
      </c>
      <c r="AK5" s="185"/>
      <c r="AL5" s="185"/>
      <c r="AM5" s="185"/>
      <c r="AN5" s="185"/>
      <c r="AO5" s="185"/>
      <c r="AP5" s="185"/>
      <c r="AQ5" s="185"/>
      <c r="AR5" s="185"/>
      <c r="AS5" s="185"/>
      <c r="AT5" s="185"/>
      <c r="AU5" s="185"/>
      <c r="AV5" s="185"/>
      <c r="AW5" s="185"/>
      <c r="AX5" s="185"/>
      <c r="AY5" s="185"/>
      <c r="AZ5" s="185"/>
      <c r="BA5" s="185"/>
      <c r="BB5" s="185"/>
      <c r="BC5" s="185"/>
      <c r="BD5" s="185"/>
      <c r="BE5" s="185"/>
      <c r="BF5" s="185"/>
      <c r="BG5" s="185"/>
      <c r="BH5" s="185"/>
      <c r="BI5" s="185"/>
      <c r="BJ5" s="229"/>
      <c r="BK5" s="21"/>
      <c r="BL5" s="21"/>
      <c r="BM5" s="21"/>
      <c r="BN5" s="21"/>
    </row>
    <row r="6" spans="1:66" ht="12.75">
      <c r="A6" s="128">
        <v>3</v>
      </c>
      <c r="B6" s="128" t="s">
        <v>99</v>
      </c>
      <c r="C6" s="184">
        <v>3826</v>
      </c>
      <c r="D6" s="184">
        <v>3915</v>
      </c>
      <c r="E6" s="184">
        <v>3914</v>
      </c>
      <c r="F6" s="184">
        <v>1571</v>
      </c>
      <c r="G6" s="184">
        <v>1265</v>
      </c>
      <c r="H6" s="184">
        <v>739</v>
      </c>
      <c r="I6" s="184">
        <v>248</v>
      </c>
      <c r="J6" s="184">
        <v>3</v>
      </c>
      <c r="K6" s="184">
        <v>55</v>
      </c>
      <c r="L6" s="184">
        <v>82</v>
      </c>
      <c r="M6" s="185">
        <v>2.3806451612903228</v>
      </c>
      <c r="N6" s="21">
        <v>2992</v>
      </c>
      <c r="O6" s="184">
        <v>1477</v>
      </c>
      <c r="P6" s="184">
        <v>1441</v>
      </c>
      <c r="Q6" s="184">
        <v>74</v>
      </c>
      <c r="R6" s="184">
        <v>162</v>
      </c>
      <c r="S6" s="184">
        <v>163</v>
      </c>
      <c r="T6" s="184">
        <v>459</v>
      </c>
      <c r="U6" s="184">
        <v>50</v>
      </c>
      <c r="V6" s="185">
        <v>41.06116048092002</v>
      </c>
      <c r="W6" s="185">
        <v>33.06325143753267</v>
      </c>
      <c r="X6" s="185">
        <v>19.31521170935703</v>
      </c>
      <c r="Y6" s="185">
        <v>6.4819654992158915</v>
      </c>
      <c r="Z6" s="185">
        <v>0.07841087297438579</v>
      </c>
      <c r="AA6" s="185">
        <f t="shared" si="0"/>
        <v>1.4375326711970726</v>
      </c>
      <c r="AB6" s="185">
        <v>2.1432305279665447</v>
      </c>
      <c r="AC6" s="185">
        <v>78.20177731312074</v>
      </c>
      <c r="AD6" s="185">
        <v>38.60428646105593</v>
      </c>
      <c r="AE6" s="185">
        <v>37.6633559853633</v>
      </c>
      <c r="AF6" s="185">
        <v>1.934134866701516</v>
      </c>
      <c r="AG6" s="185">
        <v>4.234187140616832</v>
      </c>
      <c r="AH6" s="185">
        <v>4.260324098274961</v>
      </c>
      <c r="AI6" s="185">
        <v>11.996863565081025</v>
      </c>
      <c r="AJ6" s="185">
        <v>1.3068478829064296</v>
      </c>
      <c r="AK6" s="185"/>
      <c r="AL6" s="185"/>
      <c r="AM6" s="185"/>
      <c r="AN6" s="185"/>
      <c r="AO6" s="185"/>
      <c r="AP6" s="185"/>
      <c r="AQ6" s="185"/>
      <c r="AR6" s="185"/>
      <c r="AS6" s="185"/>
      <c r="AT6" s="185"/>
      <c r="AU6" s="185"/>
      <c r="AV6" s="185"/>
      <c r="AW6" s="185"/>
      <c r="AX6" s="185"/>
      <c r="AY6" s="185"/>
      <c r="AZ6" s="185"/>
      <c r="BA6" s="185"/>
      <c r="BB6" s="185"/>
      <c r="BC6" s="185"/>
      <c r="BD6" s="185"/>
      <c r="BE6" s="185"/>
      <c r="BF6" s="185"/>
      <c r="BG6" s="185"/>
      <c r="BH6" s="185"/>
      <c r="BI6" s="185"/>
      <c r="BJ6" s="229"/>
      <c r="BK6" s="21"/>
      <c r="BL6" s="21"/>
      <c r="BM6" s="21"/>
      <c r="BN6" s="21"/>
    </row>
    <row r="7" spans="1:66" ht="12.75">
      <c r="A7" s="128">
        <v>4</v>
      </c>
      <c r="B7" s="128" t="s">
        <v>342</v>
      </c>
      <c r="C7" s="184">
        <v>2871</v>
      </c>
      <c r="D7" s="184">
        <v>2954</v>
      </c>
      <c r="E7" s="184">
        <v>2953</v>
      </c>
      <c r="F7" s="184">
        <v>1282</v>
      </c>
      <c r="G7" s="184">
        <v>1054</v>
      </c>
      <c r="H7" s="184">
        <v>467</v>
      </c>
      <c r="I7" s="184">
        <v>52</v>
      </c>
      <c r="J7" s="184">
        <v>16</v>
      </c>
      <c r="K7" s="184">
        <v>59</v>
      </c>
      <c r="L7" s="184">
        <v>52</v>
      </c>
      <c r="M7" s="185">
        <v>2.52962962962963</v>
      </c>
      <c r="N7" s="21">
        <v>2068</v>
      </c>
      <c r="O7" s="184">
        <v>980</v>
      </c>
      <c r="P7" s="184">
        <v>1050</v>
      </c>
      <c r="Q7" s="184">
        <v>38</v>
      </c>
      <c r="R7" s="184">
        <v>327</v>
      </c>
      <c r="S7" s="184">
        <v>82</v>
      </c>
      <c r="T7" s="184">
        <v>344</v>
      </c>
      <c r="U7" s="184">
        <v>50</v>
      </c>
      <c r="V7" s="185">
        <v>44.65343086032741</v>
      </c>
      <c r="W7" s="185">
        <v>36.71194705677464</v>
      </c>
      <c r="X7" s="185">
        <v>16.266109369557647</v>
      </c>
      <c r="Y7" s="185">
        <v>1.8112156043190524</v>
      </c>
      <c r="Z7" s="185">
        <v>0.557297109021247</v>
      </c>
      <c r="AA7" s="185">
        <f t="shared" si="0"/>
        <v>2.055033089515848</v>
      </c>
      <c r="AB7" s="185">
        <v>1.8112156043190524</v>
      </c>
      <c r="AC7" s="185">
        <v>72.03065134099616</v>
      </c>
      <c r="AD7" s="185">
        <v>34.13444792755138</v>
      </c>
      <c r="AE7" s="185">
        <v>36.57262277951933</v>
      </c>
      <c r="AF7" s="185">
        <v>1.3235806339254614</v>
      </c>
      <c r="AG7" s="185">
        <v>11.389759665621735</v>
      </c>
      <c r="AH7" s="185">
        <v>2.8561476837338904</v>
      </c>
      <c r="AI7" s="185">
        <v>11.981887843956809</v>
      </c>
      <c r="AJ7" s="185">
        <v>1.7415534656913967</v>
      </c>
      <c r="AK7" s="185"/>
      <c r="AL7" s="185"/>
      <c r="AM7" s="185"/>
      <c r="AN7" s="185"/>
      <c r="AO7" s="185"/>
      <c r="AP7" s="185"/>
      <c r="AQ7" s="185"/>
      <c r="AR7" s="185"/>
      <c r="AS7" s="185"/>
      <c r="AT7" s="185"/>
      <c r="AU7" s="185"/>
      <c r="AV7" s="185"/>
      <c r="AW7" s="185"/>
      <c r="AX7" s="185"/>
      <c r="AY7" s="185"/>
      <c r="AZ7" s="185"/>
      <c r="BA7" s="185"/>
      <c r="BB7" s="185"/>
      <c r="BC7" s="185"/>
      <c r="BD7" s="185"/>
      <c r="BE7" s="185"/>
      <c r="BF7" s="185"/>
      <c r="BG7" s="185"/>
      <c r="BH7" s="185"/>
      <c r="BI7" s="185"/>
      <c r="BJ7" s="229"/>
      <c r="BK7" s="21"/>
      <c r="BL7" s="21"/>
      <c r="BM7" s="21"/>
      <c r="BN7" s="21"/>
    </row>
    <row r="8" spans="1:66" ht="12.75">
      <c r="A8" s="128">
        <v>5</v>
      </c>
      <c r="B8" s="128" t="s">
        <v>100</v>
      </c>
      <c r="C8" s="184">
        <v>3591</v>
      </c>
      <c r="D8" s="184">
        <v>3744</v>
      </c>
      <c r="E8" s="184">
        <v>3744</v>
      </c>
      <c r="F8" s="184">
        <v>1332</v>
      </c>
      <c r="G8" s="184">
        <v>835</v>
      </c>
      <c r="H8" s="184">
        <v>1047</v>
      </c>
      <c r="I8" s="184">
        <v>373</v>
      </c>
      <c r="J8" s="184">
        <v>4</v>
      </c>
      <c r="K8" s="184">
        <v>14</v>
      </c>
      <c r="L8" s="184">
        <v>86</v>
      </c>
      <c r="M8" s="185">
        <v>2.727586206896551</v>
      </c>
      <c r="N8" s="21">
        <v>2470</v>
      </c>
      <c r="O8" s="184">
        <v>581</v>
      </c>
      <c r="P8" s="184">
        <v>1653</v>
      </c>
      <c r="Q8" s="184">
        <v>236</v>
      </c>
      <c r="R8" s="184">
        <v>111</v>
      </c>
      <c r="S8" s="184">
        <v>449</v>
      </c>
      <c r="T8" s="184">
        <v>527</v>
      </c>
      <c r="U8" s="184">
        <v>34</v>
      </c>
      <c r="V8" s="185">
        <v>37.092731829573935</v>
      </c>
      <c r="W8" s="185">
        <v>23.25257588415483</v>
      </c>
      <c r="X8" s="185">
        <v>29.156223893065995</v>
      </c>
      <c r="Y8" s="185">
        <v>10.38707880813144</v>
      </c>
      <c r="Z8" s="185">
        <v>0.1113895850737956</v>
      </c>
      <c r="AA8" s="185">
        <f t="shared" si="0"/>
        <v>0.3898635477582846</v>
      </c>
      <c r="AB8" s="185">
        <v>2.3948760790866053</v>
      </c>
      <c r="AC8" s="185">
        <v>68.78306878306879</v>
      </c>
      <c r="AD8" s="185">
        <v>16.17933723196881</v>
      </c>
      <c r="AE8" s="185">
        <v>46.03174603174603</v>
      </c>
      <c r="AF8" s="185">
        <v>6.57198551935394</v>
      </c>
      <c r="AG8" s="185">
        <v>3.091060985797828</v>
      </c>
      <c r="AH8" s="185">
        <v>12.503480924533555</v>
      </c>
      <c r="AI8" s="185">
        <v>14.67557783347257</v>
      </c>
      <c r="AJ8" s="185">
        <v>0.9468114731272625</v>
      </c>
      <c r="AK8" s="185"/>
      <c r="AL8" s="185"/>
      <c r="AM8" s="185"/>
      <c r="AN8" s="185"/>
      <c r="AO8" s="185"/>
      <c r="AP8" s="185"/>
      <c r="AQ8" s="185"/>
      <c r="AR8" s="185"/>
      <c r="AS8" s="185"/>
      <c r="AT8" s="185"/>
      <c r="AU8" s="185"/>
      <c r="AV8" s="185"/>
      <c r="AW8" s="185"/>
      <c r="AX8" s="185"/>
      <c r="AY8" s="185"/>
      <c r="AZ8" s="185"/>
      <c r="BA8" s="185"/>
      <c r="BB8" s="185"/>
      <c r="BC8" s="185"/>
      <c r="BD8" s="185"/>
      <c r="BE8" s="185"/>
      <c r="BF8" s="185"/>
      <c r="BG8" s="185"/>
      <c r="BH8" s="185"/>
      <c r="BI8" s="185"/>
      <c r="BJ8" s="229"/>
      <c r="BK8" s="21"/>
      <c r="BL8" s="21"/>
      <c r="BM8" s="21"/>
      <c r="BN8" s="21"/>
    </row>
    <row r="9" spans="1:36" ht="12.75">
      <c r="A9" s="128">
        <v>6</v>
      </c>
      <c r="B9" s="128" t="s">
        <v>343</v>
      </c>
      <c r="C9" s="184">
        <v>3962</v>
      </c>
      <c r="D9" s="184">
        <v>4108</v>
      </c>
      <c r="E9" s="184">
        <v>4108</v>
      </c>
      <c r="F9" s="184">
        <v>2052</v>
      </c>
      <c r="G9" s="184">
        <v>1162</v>
      </c>
      <c r="H9" s="184">
        <v>511</v>
      </c>
      <c r="I9" s="184">
        <v>229</v>
      </c>
      <c r="J9" s="184">
        <v>8</v>
      </c>
      <c r="K9" s="184">
        <v>70</v>
      </c>
      <c r="L9" s="184">
        <v>55</v>
      </c>
      <c r="M9" s="185">
        <v>2.375</v>
      </c>
      <c r="N9" s="21">
        <v>2953</v>
      </c>
      <c r="O9" s="184">
        <v>1474</v>
      </c>
      <c r="P9" s="184">
        <v>1469</v>
      </c>
      <c r="Q9" s="184">
        <v>10</v>
      </c>
      <c r="R9" s="184">
        <v>45</v>
      </c>
      <c r="S9" s="184">
        <v>259</v>
      </c>
      <c r="T9" s="184">
        <v>640</v>
      </c>
      <c r="U9" s="184">
        <v>65</v>
      </c>
      <c r="V9" s="185">
        <v>51.792024230186776</v>
      </c>
      <c r="W9" s="185">
        <v>29.328621908127207</v>
      </c>
      <c r="X9" s="185">
        <v>12.897526501766784</v>
      </c>
      <c r="Y9" s="185">
        <v>5.7799091367995965</v>
      </c>
      <c r="Z9" s="185">
        <v>0.20191822311963653</v>
      </c>
      <c r="AA9" s="185">
        <f t="shared" si="0"/>
        <v>1.76678445229682</v>
      </c>
      <c r="AB9" s="185">
        <v>1.3881877839475012</v>
      </c>
      <c r="AC9" s="185">
        <v>74.53306410903583</v>
      </c>
      <c r="AD9" s="185">
        <v>37.20343260979303</v>
      </c>
      <c r="AE9" s="185">
        <v>37.07723372034326</v>
      </c>
      <c r="AF9" s="185">
        <v>0.2523977788995457</v>
      </c>
      <c r="AG9" s="185">
        <v>1.1357900050479555</v>
      </c>
      <c r="AH9" s="185">
        <v>6.5371024734982335</v>
      </c>
      <c r="AI9" s="185">
        <v>16.153457849570923</v>
      </c>
      <c r="AJ9" s="185">
        <v>1.6405855628470472</v>
      </c>
    </row>
    <row r="10" spans="1:36" ht="12.75">
      <c r="A10" s="128">
        <v>7</v>
      </c>
      <c r="B10" s="128" t="s">
        <v>344</v>
      </c>
      <c r="C10" s="184">
        <v>3931</v>
      </c>
      <c r="D10" s="184">
        <v>4045</v>
      </c>
      <c r="E10" s="184">
        <v>4045</v>
      </c>
      <c r="F10" s="184">
        <v>2027</v>
      </c>
      <c r="G10" s="184">
        <v>1072</v>
      </c>
      <c r="H10" s="184">
        <v>508</v>
      </c>
      <c r="I10" s="184">
        <v>310</v>
      </c>
      <c r="J10" s="184">
        <v>14</v>
      </c>
      <c r="K10" s="184">
        <v>51</v>
      </c>
      <c r="L10" s="184">
        <v>57</v>
      </c>
      <c r="M10" s="185">
        <v>2.4419354838709677</v>
      </c>
      <c r="N10" s="21">
        <v>2949</v>
      </c>
      <c r="O10" s="184">
        <v>1356</v>
      </c>
      <c r="P10" s="184">
        <v>1510</v>
      </c>
      <c r="Q10" s="184">
        <v>83</v>
      </c>
      <c r="R10" s="184">
        <v>74</v>
      </c>
      <c r="S10" s="184">
        <v>467</v>
      </c>
      <c r="T10" s="184">
        <v>404</v>
      </c>
      <c r="U10" s="184">
        <v>37</v>
      </c>
      <c r="V10" s="185">
        <v>51.56448740778428</v>
      </c>
      <c r="W10" s="185">
        <v>27.27041465276011</v>
      </c>
      <c r="X10" s="185">
        <v>12.922920376494531</v>
      </c>
      <c r="Y10" s="185">
        <v>7.886034088018317</v>
      </c>
      <c r="Z10" s="185">
        <v>0.35614347494276266</v>
      </c>
      <c r="AA10" s="185">
        <f t="shared" si="0"/>
        <v>1.2973798015772067</v>
      </c>
      <c r="AB10" s="185">
        <v>1.4500127194098194</v>
      </c>
      <c r="AC10" s="185">
        <v>75.01907911472908</v>
      </c>
      <c r="AD10" s="185">
        <v>34.495039430170436</v>
      </c>
      <c r="AE10" s="185">
        <v>38.41261765454083</v>
      </c>
      <c r="AF10" s="185">
        <v>2.1114220300178075</v>
      </c>
      <c r="AG10" s="185">
        <v>1.8824726532688882</v>
      </c>
      <c r="AH10" s="185">
        <v>11.87992877130501</v>
      </c>
      <c r="AI10" s="185">
        <v>10.27728313406258</v>
      </c>
      <c r="AJ10" s="185">
        <v>0.9412363266344441</v>
      </c>
    </row>
    <row r="11" spans="1:36" ht="12.75">
      <c r="A11" s="128">
        <v>8</v>
      </c>
      <c r="B11" s="128" t="s">
        <v>101</v>
      </c>
      <c r="C11" s="184">
        <v>3458</v>
      </c>
      <c r="D11" s="184">
        <v>3562</v>
      </c>
      <c r="E11" s="184">
        <v>3560</v>
      </c>
      <c r="F11" s="184">
        <v>1717</v>
      </c>
      <c r="G11" s="184">
        <v>1011</v>
      </c>
      <c r="H11" s="184">
        <v>538</v>
      </c>
      <c r="I11" s="184">
        <v>186</v>
      </c>
      <c r="J11" s="184">
        <v>4</v>
      </c>
      <c r="K11" s="184">
        <v>51</v>
      </c>
      <c r="L11" s="184">
        <v>56</v>
      </c>
      <c r="M11" s="185">
        <v>2.384615384615385</v>
      </c>
      <c r="N11" s="21">
        <v>2628</v>
      </c>
      <c r="O11" s="184">
        <v>1300</v>
      </c>
      <c r="P11" s="184">
        <v>1302</v>
      </c>
      <c r="Q11" s="184">
        <v>26</v>
      </c>
      <c r="R11" s="184">
        <v>49</v>
      </c>
      <c r="S11" s="184">
        <v>399</v>
      </c>
      <c r="T11" s="184">
        <v>304</v>
      </c>
      <c r="U11" s="184">
        <v>78</v>
      </c>
      <c r="V11" s="185">
        <v>49.65297860034702</v>
      </c>
      <c r="W11" s="185">
        <v>29.236552920763447</v>
      </c>
      <c r="X11" s="185">
        <v>15.558126084441874</v>
      </c>
      <c r="Y11" s="185">
        <v>5.3788316946211685</v>
      </c>
      <c r="Z11" s="185">
        <v>0.11567379988432619</v>
      </c>
      <c r="AA11" s="185">
        <f t="shared" si="0"/>
        <v>1.474840948525159</v>
      </c>
      <c r="AB11" s="185">
        <v>1.6194331983805668</v>
      </c>
      <c r="AC11" s="185">
        <v>75.99768652400232</v>
      </c>
      <c r="AD11" s="185">
        <v>37.59398496240601</v>
      </c>
      <c r="AE11" s="185">
        <v>37.65182186234818</v>
      </c>
      <c r="AF11" s="185">
        <v>0.7518796992481203</v>
      </c>
      <c r="AG11" s="185">
        <v>1.417004048582996</v>
      </c>
      <c r="AH11" s="185">
        <v>11.538461538461538</v>
      </c>
      <c r="AI11" s="185">
        <v>8.791208791208792</v>
      </c>
      <c r="AJ11" s="185">
        <v>2.2556390977443606</v>
      </c>
    </row>
    <row r="12" spans="1:36" ht="12.75">
      <c r="A12" s="128">
        <v>9</v>
      </c>
      <c r="B12" s="128" t="s">
        <v>345</v>
      </c>
      <c r="C12" s="184">
        <v>2082</v>
      </c>
      <c r="D12" s="184">
        <v>2211</v>
      </c>
      <c r="E12" s="184">
        <v>2168</v>
      </c>
      <c r="F12" s="184">
        <v>346</v>
      </c>
      <c r="G12" s="184">
        <v>541</v>
      </c>
      <c r="H12" s="184">
        <v>539</v>
      </c>
      <c r="I12" s="184">
        <v>616</v>
      </c>
      <c r="J12" s="184">
        <v>0</v>
      </c>
      <c r="K12" s="184">
        <v>40</v>
      </c>
      <c r="L12" s="184">
        <v>80</v>
      </c>
      <c r="M12" s="185">
        <v>2.16</v>
      </c>
      <c r="N12" s="21">
        <v>1180</v>
      </c>
      <c r="O12" s="184">
        <v>718</v>
      </c>
      <c r="P12" s="184">
        <v>457</v>
      </c>
      <c r="Q12" s="184">
        <v>5</v>
      </c>
      <c r="R12" s="184">
        <v>95</v>
      </c>
      <c r="S12" s="184">
        <v>151</v>
      </c>
      <c r="T12" s="184">
        <v>619</v>
      </c>
      <c r="U12" s="184">
        <v>37</v>
      </c>
      <c r="V12" s="185">
        <v>16.618635926993274</v>
      </c>
      <c r="W12" s="185">
        <v>25.984630163304516</v>
      </c>
      <c r="X12" s="185">
        <v>25.888568683957736</v>
      </c>
      <c r="Y12" s="185">
        <v>29.586935638808836</v>
      </c>
      <c r="Z12" s="185">
        <v>0</v>
      </c>
      <c r="AA12" s="185">
        <f t="shared" si="0"/>
        <v>1.921229586935639</v>
      </c>
      <c r="AB12" s="185">
        <v>3.842459173871278</v>
      </c>
      <c r="AC12" s="185">
        <v>56.67627281460135</v>
      </c>
      <c r="AD12" s="185">
        <v>34.48607108549472</v>
      </c>
      <c r="AE12" s="185">
        <v>21.950048030739673</v>
      </c>
      <c r="AF12" s="185">
        <v>0.24015369836695488</v>
      </c>
      <c r="AG12" s="185">
        <v>4.5629202689721415</v>
      </c>
      <c r="AH12" s="185">
        <v>7.252641690682037</v>
      </c>
      <c r="AI12" s="185">
        <v>29.731027857829012</v>
      </c>
      <c r="AJ12" s="185">
        <v>1.777137367915466</v>
      </c>
    </row>
    <row r="13" spans="1:36" ht="12.75">
      <c r="A13" s="128">
        <v>10</v>
      </c>
      <c r="B13" s="128" t="s">
        <v>102</v>
      </c>
      <c r="C13" s="184">
        <v>3389</v>
      </c>
      <c r="D13" s="184">
        <v>3496</v>
      </c>
      <c r="E13" s="184">
        <v>3496</v>
      </c>
      <c r="F13" s="184">
        <v>1295</v>
      </c>
      <c r="G13" s="184">
        <v>1257</v>
      </c>
      <c r="H13" s="184">
        <v>684</v>
      </c>
      <c r="I13" s="184">
        <v>148</v>
      </c>
      <c r="J13" s="184">
        <v>5</v>
      </c>
      <c r="K13" s="184">
        <v>51</v>
      </c>
      <c r="L13" s="184">
        <v>86</v>
      </c>
      <c r="M13" s="185">
        <v>2.3041666666666667</v>
      </c>
      <c r="N13" s="21">
        <v>2503</v>
      </c>
      <c r="O13" s="184">
        <v>1159</v>
      </c>
      <c r="P13" s="184">
        <v>1327</v>
      </c>
      <c r="Q13" s="184">
        <v>17</v>
      </c>
      <c r="R13" s="184">
        <v>56</v>
      </c>
      <c r="S13" s="184">
        <v>274</v>
      </c>
      <c r="T13" s="184">
        <v>516</v>
      </c>
      <c r="U13" s="184">
        <v>40</v>
      </c>
      <c r="V13" s="185">
        <v>38.21186190616701</v>
      </c>
      <c r="W13" s="185">
        <v>37.0905871938625</v>
      </c>
      <c r="X13" s="185">
        <v>20.182944821481264</v>
      </c>
      <c r="Y13" s="185">
        <v>4.367069932133372</v>
      </c>
      <c r="Z13" s="185">
        <v>0.14753614635585718</v>
      </c>
      <c r="AA13" s="185">
        <f t="shared" si="0"/>
        <v>1.5048686928297432</v>
      </c>
      <c r="AB13" s="185">
        <v>2.537621717320744</v>
      </c>
      <c r="AC13" s="185">
        <v>73.85659486574211</v>
      </c>
      <c r="AD13" s="185">
        <v>34.1988787252877</v>
      </c>
      <c r="AE13" s="185">
        <v>39.1560932428445</v>
      </c>
      <c r="AF13" s="185">
        <v>0.5016228976099144</v>
      </c>
      <c r="AG13" s="185">
        <v>1.6524048391856005</v>
      </c>
      <c r="AH13" s="185">
        <v>8.084980820300974</v>
      </c>
      <c r="AI13" s="185">
        <v>15.225730303924461</v>
      </c>
      <c r="AJ13" s="185">
        <v>1.1802891708468575</v>
      </c>
    </row>
    <row r="14" spans="1:36" ht="12.75">
      <c r="A14" s="128">
        <v>11</v>
      </c>
      <c r="B14" s="128" t="s">
        <v>346</v>
      </c>
      <c r="C14" s="184">
        <v>3676</v>
      </c>
      <c r="D14" s="184">
        <v>3748</v>
      </c>
      <c r="E14" s="184">
        <v>3748</v>
      </c>
      <c r="F14" s="184">
        <v>499</v>
      </c>
      <c r="G14" s="184">
        <v>1486</v>
      </c>
      <c r="H14" s="184">
        <v>872</v>
      </c>
      <c r="I14" s="184">
        <v>818</v>
      </c>
      <c r="J14" s="184">
        <v>1</v>
      </c>
      <c r="K14" s="184">
        <v>63</v>
      </c>
      <c r="L14" s="184">
        <v>188</v>
      </c>
      <c r="M14" s="185">
        <v>2.3857142857142857</v>
      </c>
      <c r="N14" s="21">
        <v>2156</v>
      </c>
      <c r="O14" s="184">
        <v>1067</v>
      </c>
      <c r="P14" s="184">
        <v>1075</v>
      </c>
      <c r="Q14" s="184">
        <v>14</v>
      </c>
      <c r="R14" s="184">
        <v>739</v>
      </c>
      <c r="S14" s="184">
        <v>189</v>
      </c>
      <c r="T14" s="184">
        <v>548</v>
      </c>
      <c r="U14" s="184">
        <v>44</v>
      </c>
      <c r="V14" s="185">
        <v>13.574537540805224</v>
      </c>
      <c r="W14" s="185">
        <v>40.42437431991295</v>
      </c>
      <c r="X14" s="185">
        <v>23.721436343852012</v>
      </c>
      <c r="Y14" s="185">
        <v>22.252448313384114</v>
      </c>
      <c r="Z14" s="185">
        <v>0.02720348204570185</v>
      </c>
      <c r="AA14" s="185">
        <f t="shared" si="0"/>
        <v>1.7138193688792165</v>
      </c>
      <c r="AB14" s="185">
        <v>5.114254624591948</v>
      </c>
      <c r="AC14" s="185">
        <v>58.6507072905332</v>
      </c>
      <c r="AD14" s="185">
        <v>29.026115342763877</v>
      </c>
      <c r="AE14" s="185">
        <v>29.24374319912949</v>
      </c>
      <c r="AF14" s="185">
        <v>0.38084874863982593</v>
      </c>
      <c r="AG14" s="185">
        <v>20.103373231773666</v>
      </c>
      <c r="AH14" s="185">
        <v>5.14145810663765</v>
      </c>
      <c r="AI14" s="185">
        <v>14.907508161044614</v>
      </c>
      <c r="AJ14" s="185">
        <v>1.1969532100108813</v>
      </c>
    </row>
    <row r="15" spans="1:36" ht="12.75">
      <c r="A15" s="128">
        <v>12</v>
      </c>
      <c r="B15" s="128" t="s">
        <v>347</v>
      </c>
      <c r="C15" s="184">
        <v>3788</v>
      </c>
      <c r="D15" s="184">
        <v>3921</v>
      </c>
      <c r="E15" s="184">
        <v>3900</v>
      </c>
      <c r="F15" s="184">
        <v>219</v>
      </c>
      <c r="G15" s="184">
        <v>1352</v>
      </c>
      <c r="H15" s="184">
        <v>726</v>
      </c>
      <c r="I15" s="184">
        <v>1462</v>
      </c>
      <c r="J15" s="184">
        <v>3</v>
      </c>
      <c r="K15" s="184">
        <v>103</v>
      </c>
      <c r="L15" s="184">
        <v>231</v>
      </c>
      <c r="M15" s="185">
        <v>2.3612903225806448</v>
      </c>
      <c r="N15" s="21">
        <v>1777</v>
      </c>
      <c r="O15" s="184">
        <v>848</v>
      </c>
      <c r="P15" s="184">
        <v>905</v>
      </c>
      <c r="Q15" s="184">
        <v>24</v>
      </c>
      <c r="R15" s="184">
        <v>745</v>
      </c>
      <c r="S15" s="184">
        <v>170</v>
      </c>
      <c r="T15" s="184">
        <v>1049</v>
      </c>
      <c r="U15" s="184">
        <v>47</v>
      </c>
      <c r="V15" s="185">
        <v>5.781414994720169</v>
      </c>
      <c r="W15" s="185">
        <v>35.691657866948255</v>
      </c>
      <c r="X15" s="185">
        <v>19.165786694825766</v>
      </c>
      <c r="Y15" s="185">
        <v>38.59556494192186</v>
      </c>
      <c r="Z15" s="185">
        <v>0.07919746568109821</v>
      </c>
      <c r="AA15" s="185">
        <f t="shared" si="0"/>
        <v>2.7191129883843717</v>
      </c>
      <c r="AB15" s="185">
        <v>6.098204857444562</v>
      </c>
      <c r="AC15" s="185">
        <v>46.91129883843717</v>
      </c>
      <c r="AD15" s="185">
        <v>22.38648363252376</v>
      </c>
      <c r="AE15" s="185">
        <v>23.891235480464626</v>
      </c>
      <c r="AF15" s="185">
        <v>0.6335797254487857</v>
      </c>
      <c r="AG15" s="185">
        <v>19.667370644139385</v>
      </c>
      <c r="AH15" s="185">
        <v>4.487856388595565</v>
      </c>
      <c r="AI15" s="185">
        <v>27.692713833157338</v>
      </c>
      <c r="AJ15" s="185">
        <v>1.2407602956705386</v>
      </c>
    </row>
    <row r="16" spans="1:36" ht="12.75">
      <c r="A16" s="128">
        <v>13</v>
      </c>
      <c r="B16" s="128" t="s">
        <v>348</v>
      </c>
      <c r="C16" s="184">
        <v>7493</v>
      </c>
      <c r="D16" s="184">
        <v>7748</v>
      </c>
      <c r="E16" s="184">
        <v>7746</v>
      </c>
      <c r="F16" s="184">
        <v>2766</v>
      </c>
      <c r="G16" s="184">
        <v>2520</v>
      </c>
      <c r="H16" s="184">
        <v>1428</v>
      </c>
      <c r="I16" s="184">
        <v>688</v>
      </c>
      <c r="J16" s="184">
        <v>89</v>
      </c>
      <c r="K16" s="184">
        <v>103</v>
      </c>
      <c r="L16" s="184">
        <v>182</v>
      </c>
      <c r="M16" s="185">
        <v>2.482456140350877</v>
      </c>
      <c r="N16" s="21">
        <v>5316</v>
      </c>
      <c r="O16" s="184">
        <v>2588</v>
      </c>
      <c r="P16" s="184">
        <v>2510</v>
      </c>
      <c r="Q16" s="184">
        <v>218</v>
      </c>
      <c r="R16" s="184">
        <v>683</v>
      </c>
      <c r="S16" s="184">
        <v>532</v>
      </c>
      <c r="T16" s="184">
        <v>887</v>
      </c>
      <c r="U16" s="184">
        <v>75</v>
      </c>
      <c r="V16" s="185">
        <v>36.91445348992393</v>
      </c>
      <c r="W16" s="185">
        <v>33.6313892966769</v>
      </c>
      <c r="X16" s="185">
        <v>19.05778726811691</v>
      </c>
      <c r="Y16" s="185">
        <v>9.181903109568932</v>
      </c>
      <c r="Z16" s="185">
        <v>1.1877752569064461</v>
      </c>
      <c r="AA16" s="185">
        <f t="shared" si="0"/>
        <v>1.374616308554651</v>
      </c>
      <c r="AB16" s="185">
        <v>2.4289336714266647</v>
      </c>
      <c r="AC16" s="185">
        <v>70.94621646870412</v>
      </c>
      <c r="AD16" s="185">
        <v>34.53890297611103</v>
      </c>
      <c r="AE16" s="185">
        <v>33.497931402642465</v>
      </c>
      <c r="AF16" s="185">
        <v>2.9093820899506206</v>
      </c>
      <c r="AG16" s="185">
        <v>9.115174162551714</v>
      </c>
      <c r="AH16" s="185">
        <v>7.0999599626317895</v>
      </c>
      <c r="AI16" s="185">
        <v>11.83771520085413</v>
      </c>
      <c r="AJ16" s="185">
        <v>1.000934205258241</v>
      </c>
    </row>
    <row r="17" spans="1:36" ht="12.75">
      <c r="A17" s="128">
        <v>14</v>
      </c>
      <c r="B17" s="128" t="s">
        <v>103</v>
      </c>
      <c r="C17" s="184">
        <v>3700</v>
      </c>
      <c r="D17" s="184">
        <v>3834</v>
      </c>
      <c r="E17" s="184">
        <v>3834</v>
      </c>
      <c r="F17" s="184">
        <v>1694</v>
      </c>
      <c r="G17" s="184">
        <v>1320</v>
      </c>
      <c r="H17" s="184">
        <v>583</v>
      </c>
      <c r="I17" s="184">
        <v>82</v>
      </c>
      <c r="J17" s="184">
        <v>21</v>
      </c>
      <c r="K17" s="184">
        <v>40</v>
      </c>
      <c r="L17" s="184">
        <v>68</v>
      </c>
      <c r="M17" s="185">
        <v>2.4333333333333327</v>
      </c>
      <c r="N17" s="21">
        <v>2671</v>
      </c>
      <c r="O17" s="184">
        <v>1318</v>
      </c>
      <c r="P17" s="184">
        <v>1322</v>
      </c>
      <c r="Q17" s="184">
        <v>31</v>
      </c>
      <c r="R17" s="184">
        <v>399</v>
      </c>
      <c r="S17" s="184">
        <v>168</v>
      </c>
      <c r="T17" s="184">
        <v>402</v>
      </c>
      <c r="U17" s="184">
        <v>60</v>
      </c>
      <c r="V17" s="185">
        <v>45.78378378378378</v>
      </c>
      <c r="W17" s="185">
        <v>35.67567567567568</v>
      </c>
      <c r="X17" s="185">
        <v>15.756756756756756</v>
      </c>
      <c r="Y17" s="185">
        <v>2.2162162162162162</v>
      </c>
      <c r="Z17" s="185">
        <v>0.5675675675675675</v>
      </c>
      <c r="AA17" s="185">
        <f t="shared" si="0"/>
        <v>1.0810810810810811</v>
      </c>
      <c r="AB17" s="185">
        <v>1.8378378378378377</v>
      </c>
      <c r="AC17" s="185">
        <v>72.1891891891892</v>
      </c>
      <c r="AD17" s="185">
        <v>35.62162162162162</v>
      </c>
      <c r="AE17" s="185">
        <v>35.72972972972973</v>
      </c>
      <c r="AF17" s="185">
        <v>0.8378378378378378</v>
      </c>
      <c r="AG17" s="185">
        <v>10.783783783783782</v>
      </c>
      <c r="AH17" s="185">
        <v>4.54054054054054</v>
      </c>
      <c r="AI17" s="185">
        <v>10.864864864864865</v>
      </c>
      <c r="AJ17" s="185">
        <v>1.6216216216216217</v>
      </c>
    </row>
    <row r="18" spans="1:36" ht="12.75">
      <c r="A18" s="128">
        <v>15</v>
      </c>
      <c r="B18" s="128" t="s">
        <v>349</v>
      </c>
      <c r="C18" s="184">
        <v>4038</v>
      </c>
      <c r="D18" s="184">
        <v>4176</v>
      </c>
      <c r="E18" s="184">
        <v>4169</v>
      </c>
      <c r="F18" s="184">
        <v>283</v>
      </c>
      <c r="G18" s="184">
        <v>1405</v>
      </c>
      <c r="H18" s="184">
        <v>1043</v>
      </c>
      <c r="I18" s="184">
        <v>1266</v>
      </c>
      <c r="J18" s="184">
        <v>32</v>
      </c>
      <c r="K18" s="184">
        <v>94</v>
      </c>
      <c r="L18" s="184">
        <v>243</v>
      </c>
      <c r="M18" s="185">
        <v>2.285714285714286</v>
      </c>
      <c r="N18" s="21">
        <v>1646</v>
      </c>
      <c r="O18" s="184">
        <v>769</v>
      </c>
      <c r="P18" s="184">
        <v>787</v>
      </c>
      <c r="Q18" s="184">
        <v>90</v>
      </c>
      <c r="R18" s="184">
        <v>473</v>
      </c>
      <c r="S18" s="184">
        <v>983</v>
      </c>
      <c r="T18" s="184">
        <v>895</v>
      </c>
      <c r="U18" s="184">
        <v>41</v>
      </c>
      <c r="V18" s="185">
        <v>7.008420009905894</v>
      </c>
      <c r="W18" s="185">
        <v>34.794452699356114</v>
      </c>
      <c r="X18" s="185">
        <v>25.829618623080737</v>
      </c>
      <c r="Y18" s="185">
        <v>31.352154531946507</v>
      </c>
      <c r="Z18" s="185">
        <v>0.79247152055473</v>
      </c>
      <c r="AA18" s="185">
        <f t="shared" si="0"/>
        <v>2.3278850916295197</v>
      </c>
      <c r="AB18" s="185">
        <v>6.017830609212481</v>
      </c>
      <c r="AC18" s="185">
        <v>40.76275383853393</v>
      </c>
      <c r="AD18" s="185">
        <v>19.044081228330857</v>
      </c>
      <c r="AE18" s="185">
        <v>19.489846458642894</v>
      </c>
      <c r="AF18" s="185">
        <v>2.2288261515601784</v>
      </c>
      <c r="AG18" s="185">
        <v>11.713719663199603</v>
      </c>
      <c r="AH18" s="185">
        <v>24.343734522040613</v>
      </c>
      <c r="AI18" s="185">
        <v>22.164437840515106</v>
      </c>
      <c r="AJ18" s="185">
        <v>1.0153541357107478</v>
      </c>
    </row>
    <row r="19" spans="1:36" ht="12.75">
      <c r="A19" s="128">
        <v>16</v>
      </c>
      <c r="B19" s="128" t="s">
        <v>350</v>
      </c>
      <c r="C19" s="184">
        <v>4851</v>
      </c>
      <c r="D19" s="184">
        <v>5069</v>
      </c>
      <c r="E19" s="184">
        <v>5068</v>
      </c>
      <c r="F19" s="184">
        <v>1496</v>
      </c>
      <c r="G19" s="184">
        <v>1276</v>
      </c>
      <c r="H19" s="184">
        <v>1447</v>
      </c>
      <c r="I19" s="184">
        <v>624</v>
      </c>
      <c r="J19" s="184">
        <v>8</v>
      </c>
      <c r="K19" s="184">
        <v>108</v>
      </c>
      <c r="L19" s="184">
        <v>135</v>
      </c>
      <c r="M19" s="185">
        <v>2.3025641025641033</v>
      </c>
      <c r="N19" s="21">
        <v>3075</v>
      </c>
      <c r="O19" s="184">
        <v>1332</v>
      </c>
      <c r="P19" s="184">
        <v>1621</v>
      </c>
      <c r="Q19" s="184">
        <v>122</v>
      </c>
      <c r="R19" s="184">
        <v>59</v>
      </c>
      <c r="S19" s="184">
        <v>654</v>
      </c>
      <c r="T19" s="184">
        <v>943</v>
      </c>
      <c r="U19" s="184">
        <v>120</v>
      </c>
      <c r="V19" s="185">
        <v>30.839002267573694</v>
      </c>
      <c r="W19" s="185">
        <v>26.303854875283445</v>
      </c>
      <c r="X19" s="185">
        <v>29.828901257472683</v>
      </c>
      <c r="Y19" s="185">
        <v>12.863327149041433</v>
      </c>
      <c r="Z19" s="185">
        <v>0.16491445062873633</v>
      </c>
      <c r="AA19" s="185">
        <f t="shared" si="0"/>
        <v>2.2263450834879404</v>
      </c>
      <c r="AB19" s="185">
        <v>2.782931354359926</v>
      </c>
      <c r="AC19" s="185">
        <v>63.38899196042053</v>
      </c>
      <c r="AD19" s="185">
        <v>27.458256029684602</v>
      </c>
      <c r="AE19" s="185">
        <v>33.4157905586477</v>
      </c>
      <c r="AF19" s="185">
        <v>2.5149453720882295</v>
      </c>
      <c r="AG19" s="185">
        <v>1.2162440733869306</v>
      </c>
      <c r="AH19" s="185">
        <v>13.481756338899196</v>
      </c>
      <c r="AI19" s="185">
        <v>19.439290867862297</v>
      </c>
      <c r="AJ19" s="185">
        <v>2.473716759431045</v>
      </c>
    </row>
    <row r="20" spans="1:36" ht="12.75">
      <c r="A20" s="128">
        <v>17</v>
      </c>
      <c r="B20" s="128" t="s">
        <v>351</v>
      </c>
      <c r="C20" s="184">
        <v>3688</v>
      </c>
      <c r="D20" s="184">
        <v>3812</v>
      </c>
      <c r="E20" s="184">
        <v>3807</v>
      </c>
      <c r="F20" s="184">
        <v>1481</v>
      </c>
      <c r="G20" s="184">
        <v>976</v>
      </c>
      <c r="H20" s="184">
        <v>763</v>
      </c>
      <c r="I20" s="184">
        <v>461</v>
      </c>
      <c r="J20" s="184">
        <v>2</v>
      </c>
      <c r="K20" s="184">
        <v>48</v>
      </c>
      <c r="L20" s="184">
        <v>85</v>
      </c>
      <c r="M20" s="185">
        <v>2.4344827586206894</v>
      </c>
      <c r="N20" s="21">
        <v>2566</v>
      </c>
      <c r="O20" s="184">
        <v>1139</v>
      </c>
      <c r="P20" s="184">
        <v>1360</v>
      </c>
      <c r="Q20" s="184">
        <v>67</v>
      </c>
      <c r="R20" s="184">
        <v>47</v>
      </c>
      <c r="S20" s="184">
        <v>494</v>
      </c>
      <c r="T20" s="184">
        <v>543</v>
      </c>
      <c r="U20" s="184">
        <v>38</v>
      </c>
      <c r="V20" s="185">
        <v>40.15726681127983</v>
      </c>
      <c r="W20" s="185">
        <v>26.46420824295011</v>
      </c>
      <c r="X20" s="185">
        <v>20.688720173535792</v>
      </c>
      <c r="Y20" s="185">
        <v>12.5</v>
      </c>
      <c r="Z20" s="185">
        <v>0.05422993492407809</v>
      </c>
      <c r="AA20" s="185">
        <f t="shared" si="0"/>
        <v>1.3015184381778742</v>
      </c>
      <c r="AB20" s="185">
        <v>2.304772234273319</v>
      </c>
      <c r="AC20" s="185">
        <v>69.57700650759219</v>
      </c>
      <c r="AD20" s="185">
        <v>30.883947939262473</v>
      </c>
      <c r="AE20" s="185">
        <v>36.8763557483731</v>
      </c>
      <c r="AF20" s="185">
        <v>1.816702819956616</v>
      </c>
      <c r="AG20" s="185">
        <v>1.2744034707158352</v>
      </c>
      <c r="AH20" s="185">
        <v>13.394793926247289</v>
      </c>
      <c r="AI20" s="185">
        <v>14.723427331887201</v>
      </c>
      <c r="AJ20" s="185">
        <v>1.0303687635574839</v>
      </c>
    </row>
    <row r="21" spans="1:36" ht="12.75">
      <c r="A21" s="128">
        <v>18</v>
      </c>
      <c r="B21" s="128" t="s">
        <v>352</v>
      </c>
      <c r="C21" s="184">
        <v>3875</v>
      </c>
      <c r="D21" s="184">
        <v>4080</v>
      </c>
      <c r="E21" s="184">
        <v>4080</v>
      </c>
      <c r="F21" s="184">
        <v>2067</v>
      </c>
      <c r="G21" s="184">
        <v>1048</v>
      </c>
      <c r="H21" s="184">
        <v>586</v>
      </c>
      <c r="I21" s="184">
        <v>158</v>
      </c>
      <c r="J21" s="184">
        <v>16</v>
      </c>
      <c r="K21" s="184">
        <v>57</v>
      </c>
      <c r="L21" s="184">
        <v>84</v>
      </c>
      <c r="M21" s="185">
        <v>2.3269230769230766</v>
      </c>
      <c r="N21" s="21">
        <v>3003</v>
      </c>
      <c r="O21" s="184">
        <v>1356</v>
      </c>
      <c r="P21" s="184">
        <v>1633</v>
      </c>
      <c r="Q21" s="184">
        <v>14</v>
      </c>
      <c r="R21" s="184">
        <v>51</v>
      </c>
      <c r="S21" s="184">
        <v>245</v>
      </c>
      <c r="T21" s="184">
        <v>515</v>
      </c>
      <c r="U21" s="184">
        <v>61</v>
      </c>
      <c r="V21" s="185">
        <v>53.34193548387097</v>
      </c>
      <c r="W21" s="185">
        <v>27.04516129032258</v>
      </c>
      <c r="X21" s="185">
        <v>15.12258064516129</v>
      </c>
      <c r="Y21" s="185">
        <v>4.07741935483871</v>
      </c>
      <c r="Z21" s="185">
        <v>0.4129032258064516</v>
      </c>
      <c r="AA21" s="185">
        <f t="shared" si="0"/>
        <v>1.4709677419354839</v>
      </c>
      <c r="AB21" s="185">
        <v>2.167741935483871</v>
      </c>
      <c r="AC21" s="185">
        <v>77.49677419354838</v>
      </c>
      <c r="AD21" s="185">
        <v>34.99354838709677</v>
      </c>
      <c r="AE21" s="185">
        <v>42.14193548387097</v>
      </c>
      <c r="AF21" s="185">
        <v>0.36129032258064514</v>
      </c>
      <c r="AG21" s="185">
        <v>1.3161290322580645</v>
      </c>
      <c r="AH21" s="185">
        <v>6.322580645161291</v>
      </c>
      <c r="AI21" s="185">
        <v>13.290322580645162</v>
      </c>
      <c r="AJ21" s="185">
        <v>1.5741935483870966</v>
      </c>
    </row>
    <row r="22" spans="1:36" ht="12.75">
      <c r="A22" s="128">
        <v>19</v>
      </c>
      <c r="B22" s="128" t="s">
        <v>104</v>
      </c>
      <c r="C22" s="184">
        <v>4339</v>
      </c>
      <c r="D22" s="184">
        <v>4452</v>
      </c>
      <c r="E22" s="184">
        <v>4452</v>
      </c>
      <c r="F22" s="184">
        <v>1600</v>
      </c>
      <c r="G22" s="184">
        <v>1437</v>
      </c>
      <c r="H22" s="184">
        <v>808</v>
      </c>
      <c r="I22" s="184">
        <v>469</v>
      </c>
      <c r="J22" s="184">
        <v>25</v>
      </c>
      <c r="K22" s="184">
        <v>86</v>
      </c>
      <c r="L22" s="184">
        <v>152</v>
      </c>
      <c r="M22" s="185">
        <v>2.3647058823529417</v>
      </c>
      <c r="N22" s="21">
        <v>2787</v>
      </c>
      <c r="O22" s="184">
        <v>1443</v>
      </c>
      <c r="P22" s="184">
        <v>1253</v>
      </c>
      <c r="Q22" s="184">
        <v>91</v>
      </c>
      <c r="R22" s="184">
        <v>435</v>
      </c>
      <c r="S22" s="184">
        <v>222</v>
      </c>
      <c r="T22" s="184">
        <v>842</v>
      </c>
      <c r="U22" s="184">
        <v>53</v>
      </c>
      <c r="V22" s="185">
        <v>36.874855957593915</v>
      </c>
      <c r="W22" s="185">
        <v>33.11823000691403</v>
      </c>
      <c r="X22" s="185">
        <v>18.62180225858493</v>
      </c>
      <c r="Y22" s="185">
        <v>10.808942152569717</v>
      </c>
      <c r="Z22" s="185">
        <v>0.5761696243374049</v>
      </c>
      <c r="AA22" s="185">
        <f t="shared" si="0"/>
        <v>1.982023507720673</v>
      </c>
      <c r="AB22" s="185">
        <v>3.5031113159714216</v>
      </c>
      <c r="AC22" s="185">
        <v>64.2313897211339</v>
      </c>
      <c r="AD22" s="185">
        <v>33.25651071675501</v>
      </c>
      <c r="AE22" s="185">
        <v>28.877621571790733</v>
      </c>
      <c r="AF22" s="185">
        <v>2.0972574325881537</v>
      </c>
      <c r="AG22" s="185">
        <v>10.025351463470846</v>
      </c>
      <c r="AH22" s="185">
        <v>5.116386264116156</v>
      </c>
      <c r="AI22" s="185">
        <v>19.405392947683797</v>
      </c>
      <c r="AJ22" s="185">
        <v>1.2214796035952986</v>
      </c>
    </row>
    <row r="23" spans="1:36" ht="12.75">
      <c r="A23" s="128">
        <v>20</v>
      </c>
      <c r="B23" s="128" t="s">
        <v>105</v>
      </c>
      <c r="C23" s="184">
        <v>4103</v>
      </c>
      <c r="D23" s="184">
        <v>4208</v>
      </c>
      <c r="E23" s="184">
        <v>4208</v>
      </c>
      <c r="F23" s="184">
        <v>1976</v>
      </c>
      <c r="G23" s="184">
        <v>1314</v>
      </c>
      <c r="H23" s="184">
        <v>689</v>
      </c>
      <c r="I23" s="184">
        <v>103</v>
      </c>
      <c r="J23" s="184">
        <v>21</v>
      </c>
      <c r="K23" s="184">
        <v>79</v>
      </c>
      <c r="L23" s="184">
        <v>67</v>
      </c>
      <c r="M23" s="185">
        <v>2.418181818181818</v>
      </c>
      <c r="N23" s="21">
        <v>3126</v>
      </c>
      <c r="O23" s="184">
        <v>1655</v>
      </c>
      <c r="P23" s="184">
        <v>1416</v>
      </c>
      <c r="Q23" s="184">
        <v>55</v>
      </c>
      <c r="R23" s="184">
        <v>411</v>
      </c>
      <c r="S23" s="184">
        <v>120</v>
      </c>
      <c r="T23" s="184">
        <v>367</v>
      </c>
      <c r="U23" s="184">
        <v>79</v>
      </c>
      <c r="V23" s="185">
        <v>48.15988301242993</v>
      </c>
      <c r="W23" s="185">
        <v>32.025347306848644</v>
      </c>
      <c r="X23" s="185">
        <v>16.792590787228857</v>
      </c>
      <c r="Y23" s="185">
        <v>2.5103582744333415</v>
      </c>
      <c r="Z23" s="185">
        <v>0.5118206190592249</v>
      </c>
      <c r="AA23" s="185">
        <f t="shared" si="0"/>
        <v>1.9254204240799415</v>
      </c>
      <c r="AB23" s="185">
        <v>1.6329514989032414</v>
      </c>
      <c r="AC23" s="185">
        <v>76.18815500853034</v>
      </c>
      <c r="AD23" s="185">
        <v>40.3363392639532</v>
      </c>
      <c r="AE23" s="185">
        <v>34.51133317085059</v>
      </c>
      <c r="AF23" s="185">
        <v>1.3404825737265416</v>
      </c>
      <c r="AG23" s="185">
        <v>10.017060687301974</v>
      </c>
      <c r="AH23" s="185">
        <v>2.9246892517669996</v>
      </c>
      <c r="AI23" s="185">
        <v>8.94467462832074</v>
      </c>
      <c r="AJ23" s="185">
        <v>1.9254204240799415</v>
      </c>
    </row>
    <row r="24" spans="1:36" ht="12.75">
      <c r="A24" s="128">
        <v>21</v>
      </c>
      <c r="B24" s="128" t="s">
        <v>353</v>
      </c>
      <c r="C24" s="184">
        <v>6881</v>
      </c>
      <c r="D24" s="184">
        <v>7049</v>
      </c>
      <c r="E24" s="184">
        <v>7043</v>
      </c>
      <c r="F24" s="184">
        <v>2420</v>
      </c>
      <c r="G24" s="184">
        <v>1988</v>
      </c>
      <c r="H24" s="184">
        <v>1493</v>
      </c>
      <c r="I24" s="184">
        <v>966</v>
      </c>
      <c r="J24" s="184">
        <v>8</v>
      </c>
      <c r="K24" s="184">
        <v>183</v>
      </c>
      <c r="L24" s="184">
        <v>203</v>
      </c>
      <c r="M24" s="185">
        <v>2.356</v>
      </c>
      <c r="N24" s="21">
        <v>4622</v>
      </c>
      <c r="O24" s="184">
        <v>1995</v>
      </c>
      <c r="P24" s="184">
        <v>2564</v>
      </c>
      <c r="Q24" s="184">
        <v>63</v>
      </c>
      <c r="R24" s="184">
        <v>254</v>
      </c>
      <c r="S24" s="184">
        <v>990</v>
      </c>
      <c r="T24" s="184">
        <v>937</v>
      </c>
      <c r="U24" s="184">
        <v>78</v>
      </c>
      <c r="V24" s="185">
        <v>35.16930678680424</v>
      </c>
      <c r="W24" s="185">
        <v>28.891149542217704</v>
      </c>
      <c r="X24" s="185">
        <v>21.69742769946229</v>
      </c>
      <c r="Y24" s="185">
        <v>14.038657171922686</v>
      </c>
      <c r="Z24" s="185">
        <v>0.11626217119604708</v>
      </c>
      <c r="AA24" s="185">
        <f t="shared" si="0"/>
        <v>2.659497166109577</v>
      </c>
      <c r="AB24" s="185">
        <v>2.950152594099695</v>
      </c>
      <c r="AC24" s="185">
        <v>67.17046940851621</v>
      </c>
      <c r="AD24" s="185">
        <v>28.992878942014244</v>
      </c>
      <c r="AE24" s="185">
        <v>37.26202586833309</v>
      </c>
      <c r="AF24" s="185">
        <v>0.9155645981688708</v>
      </c>
      <c r="AG24" s="185">
        <v>3.691323935474495</v>
      </c>
      <c r="AH24" s="185">
        <v>14.387443685510826</v>
      </c>
      <c r="AI24" s="185">
        <v>13.617206801337014</v>
      </c>
      <c r="AJ24" s="185">
        <v>1.133556169161459</v>
      </c>
    </row>
    <row r="25" spans="1:36" ht="12.75">
      <c r="A25" s="128">
        <v>22</v>
      </c>
      <c r="B25" s="128" t="s">
        <v>106</v>
      </c>
      <c r="C25" s="184">
        <v>4024</v>
      </c>
      <c r="D25" s="184">
        <v>4114</v>
      </c>
      <c r="E25" s="184">
        <v>4114</v>
      </c>
      <c r="F25" s="184">
        <v>2015</v>
      </c>
      <c r="G25" s="184">
        <v>1205</v>
      </c>
      <c r="H25" s="184">
        <v>500</v>
      </c>
      <c r="I25" s="184">
        <v>112</v>
      </c>
      <c r="J25" s="184">
        <v>192</v>
      </c>
      <c r="K25" s="184">
        <v>80</v>
      </c>
      <c r="L25" s="184">
        <v>83</v>
      </c>
      <c r="M25" s="185">
        <v>2.47</v>
      </c>
      <c r="N25" s="21">
        <v>3155</v>
      </c>
      <c r="O25" s="184">
        <v>1519</v>
      </c>
      <c r="P25" s="184">
        <v>1597</v>
      </c>
      <c r="Q25" s="184">
        <v>39</v>
      </c>
      <c r="R25" s="184">
        <v>47</v>
      </c>
      <c r="S25" s="184">
        <v>398</v>
      </c>
      <c r="T25" s="184">
        <v>359</v>
      </c>
      <c r="U25" s="184">
        <v>65</v>
      </c>
      <c r="V25" s="185">
        <v>50.07455268389662</v>
      </c>
      <c r="W25" s="185">
        <v>29.945328031809144</v>
      </c>
      <c r="X25" s="185">
        <v>12.42544731610338</v>
      </c>
      <c r="Y25" s="185">
        <v>2.783300198807157</v>
      </c>
      <c r="Z25" s="185">
        <v>4.7713717693836974</v>
      </c>
      <c r="AA25" s="185">
        <f t="shared" si="0"/>
        <v>1.9880715705765408</v>
      </c>
      <c r="AB25" s="185">
        <v>2.0626242544731612</v>
      </c>
      <c r="AC25" s="185">
        <v>78.40457256461232</v>
      </c>
      <c r="AD25" s="185">
        <v>37.74850894632207</v>
      </c>
      <c r="AE25" s="185">
        <v>39.686878727634195</v>
      </c>
      <c r="AF25" s="185">
        <v>0.9691848906560637</v>
      </c>
      <c r="AG25" s="185">
        <v>1.1679920477137178</v>
      </c>
      <c r="AH25" s="185">
        <v>9.890656063618291</v>
      </c>
      <c r="AI25" s="185">
        <v>8.921471172962226</v>
      </c>
      <c r="AJ25" s="185">
        <v>1.6153081510934395</v>
      </c>
    </row>
    <row r="26" spans="1:36" ht="12.75">
      <c r="A26" s="128">
        <v>23</v>
      </c>
      <c r="B26" s="128" t="s">
        <v>107</v>
      </c>
      <c r="C26" s="184">
        <v>4022</v>
      </c>
      <c r="D26" s="184">
        <v>4138</v>
      </c>
      <c r="E26" s="184">
        <v>4137</v>
      </c>
      <c r="F26" s="184">
        <v>1795</v>
      </c>
      <c r="G26" s="184">
        <v>1510</v>
      </c>
      <c r="H26" s="184">
        <v>553</v>
      </c>
      <c r="I26" s="184">
        <v>143</v>
      </c>
      <c r="J26" s="184">
        <v>20</v>
      </c>
      <c r="K26" s="184">
        <v>73</v>
      </c>
      <c r="L26" s="184">
        <v>79</v>
      </c>
      <c r="M26" s="185">
        <v>2.4875</v>
      </c>
      <c r="N26" s="21">
        <v>3129</v>
      </c>
      <c r="O26" s="184">
        <v>1563</v>
      </c>
      <c r="P26" s="184">
        <v>1472</v>
      </c>
      <c r="Q26" s="184">
        <v>94</v>
      </c>
      <c r="R26" s="184">
        <v>280</v>
      </c>
      <c r="S26" s="184">
        <v>162</v>
      </c>
      <c r="T26" s="184">
        <v>381</v>
      </c>
      <c r="U26" s="184">
        <v>70</v>
      </c>
      <c r="V26" s="185">
        <v>44.629537543510686</v>
      </c>
      <c r="W26" s="185">
        <v>37.54351069119841</v>
      </c>
      <c r="X26" s="185">
        <v>13.749378418697166</v>
      </c>
      <c r="Y26" s="185">
        <v>3.5554450522128294</v>
      </c>
      <c r="Z26" s="185">
        <v>0.49726504226752855</v>
      </c>
      <c r="AA26" s="185">
        <f t="shared" si="0"/>
        <v>1.8150174042764793</v>
      </c>
      <c r="AB26" s="185">
        <v>1.964196916956738</v>
      </c>
      <c r="AC26" s="185">
        <v>77.79711586275484</v>
      </c>
      <c r="AD26" s="185">
        <v>38.86126305320736</v>
      </c>
      <c r="AE26" s="185">
        <v>36.5987071108901</v>
      </c>
      <c r="AF26" s="185">
        <v>2.3371456986573844</v>
      </c>
      <c r="AG26" s="185">
        <v>6.9617105917454</v>
      </c>
      <c r="AH26" s="185">
        <v>4.027846842366982</v>
      </c>
      <c r="AI26" s="185">
        <v>9.47289905519642</v>
      </c>
      <c r="AJ26" s="185">
        <v>1.74042764793635</v>
      </c>
    </row>
    <row r="27" spans="1:36" ht="12.75">
      <c r="A27" s="128">
        <v>24</v>
      </c>
      <c r="B27" s="128" t="s">
        <v>108</v>
      </c>
      <c r="C27" s="184">
        <v>6785</v>
      </c>
      <c r="D27" s="184">
        <v>6975</v>
      </c>
      <c r="E27" s="184">
        <v>6968</v>
      </c>
      <c r="F27" s="184">
        <v>2156</v>
      </c>
      <c r="G27" s="184">
        <v>1515</v>
      </c>
      <c r="H27" s="184">
        <v>2052</v>
      </c>
      <c r="I27" s="184">
        <v>1038</v>
      </c>
      <c r="J27" s="184">
        <v>14</v>
      </c>
      <c r="K27" s="184">
        <v>142</v>
      </c>
      <c r="L27" s="184">
        <v>306</v>
      </c>
      <c r="M27" s="185">
        <v>2.575</v>
      </c>
      <c r="N27" s="21">
        <v>4079</v>
      </c>
      <c r="O27" s="184">
        <v>1430</v>
      </c>
      <c r="P27" s="184">
        <v>2543</v>
      </c>
      <c r="Q27" s="184">
        <v>106</v>
      </c>
      <c r="R27" s="184">
        <v>263</v>
      </c>
      <c r="S27" s="184">
        <v>1078</v>
      </c>
      <c r="T27" s="184">
        <v>1303</v>
      </c>
      <c r="U27" s="184">
        <v>62</v>
      </c>
      <c r="V27" s="185">
        <v>31.77597641857038</v>
      </c>
      <c r="W27" s="185">
        <v>22.328666175386882</v>
      </c>
      <c r="X27" s="185">
        <v>30.243183492999265</v>
      </c>
      <c r="Y27" s="185">
        <v>15.298452468680916</v>
      </c>
      <c r="Z27" s="185">
        <v>0.20633750921149593</v>
      </c>
      <c r="AA27" s="185">
        <f t="shared" si="0"/>
        <v>2.092851879145173</v>
      </c>
      <c r="AB27" s="185">
        <v>4.509948415622697</v>
      </c>
      <c r="AC27" s="185">
        <v>60.11790714812086</v>
      </c>
      <c r="AD27" s="185">
        <v>21.0759027266028</v>
      </c>
      <c r="AE27" s="185">
        <v>37.47973470891673</v>
      </c>
      <c r="AF27" s="185">
        <v>1.5622697126013265</v>
      </c>
      <c r="AG27" s="185">
        <v>3.876197494473103</v>
      </c>
      <c r="AH27" s="185">
        <v>15.88798820928519</v>
      </c>
      <c r="AI27" s="185">
        <v>19.20412675018423</v>
      </c>
      <c r="AJ27" s="185">
        <v>0.9137803979366249</v>
      </c>
    </row>
    <row r="28" spans="1:36" ht="12.75">
      <c r="A28" s="128">
        <v>25</v>
      </c>
      <c r="B28" s="128" t="s">
        <v>354</v>
      </c>
      <c r="C28" s="184">
        <v>3918</v>
      </c>
      <c r="D28" s="184">
        <v>4003</v>
      </c>
      <c r="E28" s="184">
        <v>4001</v>
      </c>
      <c r="F28" s="184">
        <v>238</v>
      </c>
      <c r="G28" s="184">
        <v>987</v>
      </c>
      <c r="H28" s="184">
        <v>1396</v>
      </c>
      <c r="I28" s="184">
        <v>1293</v>
      </c>
      <c r="J28" s="184">
        <v>1</v>
      </c>
      <c r="K28" s="184">
        <v>107</v>
      </c>
      <c r="L28" s="184">
        <v>284</v>
      </c>
      <c r="M28" s="185">
        <v>2.3068965517241375</v>
      </c>
      <c r="N28" s="21">
        <v>1687</v>
      </c>
      <c r="O28" s="184">
        <v>617</v>
      </c>
      <c r="P28" s="184">
        <v>935</v>
      </c>
      <c r="Q28" s="184">
        <v>135</v>
      </c>
      <c r="R28" s="184">
        <v>1293</v>
      </c>
      <c r="S28" s="184">
        <v>242</v>
      </c>
      <c r="T28" s="184">
        <v>646</v>
      </c>
      <c r="U28" s="184">
        <v>50</v>
      </c>
      <c r="V28" s="185">
        <v>6.074527820316488</v>
      </c>
      <c r="W28" s="185">
        <v>25.191424196018374</v>
      </c>
      <c r="X28" s="185">
        <v>35.63042368555385</v>
      </c>
      <c r="Y28" s="185">
        <v>33.00153139356814</v>
      </c>
      <c r="Z28" s="185">
        <v>0.025523226135783564</v>
      </c>
      <c r="AA28" s="185">
        <f t="shared" si="0"/>
        <v>2.730985196528841</v>
      </c>
      <c r="AB28" s="185">
        <v>7.248596222562533</v>
      </c>
      <c r="AC28" s="185">
        <v>43.05768249106687</v>
      </c>
      <c r="AD28" s="185">
        <v>15.747830525778458</v>
      </c>
      <c r="AE28" s="185">
        <v>23.86421643695763</v>
      </c>
      <c r="AF28" s="185">
        <v>3.4456355283307807</v>
      </c>
      <c r="AG28" s="185">
        <v>33.00153139356814</v>
      </c>
      <c r="AH28" s="185">
        <v>6.176620724859623</v>
      </c>
      <c r="AI28" s="185">
        <v>16.48800408371618</v>
      </c>
      <c r="AJ28" s="185">
        <v>1.2761613067891782</v>
      </c>
    </row>
    <row r="29" spans="1:36" ht="12.75">
      <c r="A29" s="128">
        <v>26</v>
      </c>
      <c r="B29" s="128" t="s">
        <v>109</v>
      </c>
      <c r="C29" s="184">
        <v>3831</v>
      </c>
      <c r="D29" s="184">
        <v>3926</v>
      </c>
      <c r="E29" s="184">
        <v>3926</v>
      </c>
      <c r="F29" s="184">
        <v>1710</v>
      </c>
      <c r="G29" s="184">
        <v>1534</v>
      </c>
      <c r="H29" s="184">
        <v>499</v>
      </c>
      <c r="I29" s="184">
        <v>85</v>
      </c>
      <c r="J29" s="184">
        <v>3</v>
      </c>
      <c r="K29" s="184">
        <v>61</v>
      </c>
      <c r="L29" s="184">
        <v>48</v>
      </c>
      <c r="M29" s="185">
        <v>2.4448275862068956</v>
      </c>
      <c r="N29" s="21">
        <v>2829</v>
      </c>
      <c r="O29" s="184">
        <v>1408</v>
      </c>
      <c r="P29" s="184">
        <v>1371</v>
      </c>
      <c r="Q29" s="184">
        <v>50</v>
      </c>
      <c r="R29" s="184">
        <v>476</v>
      </c>
      <c r="S29" s="184">
        <v>106</v>
      </c>
      <c r="T29" s="184">
        <v>342</v>
      </c>
      <c r="U29" s="184">
        <v>78</v>
      </c>
      <c r="V29" s="185">
        <v>44.63586530931872</v>
      </c>
      <c r="W29" s="185">
        <v>40.041764552336204</v>
      </c>
      <c r="X29" s="185">
        <v>13.025319759853824</v>
      </c>
      <c r="Y29" s="185">
        <v>2.218741842860872</v>
      </c>
      <c r="Z29" s="185">
        <v>0.07830853563038372</v>
      </c>
      <c r="AA29" s="185">
        <f t="shared" si="0"/>
        <v>1.592273557817802</v>
      </c>
      <c r="AB29" s="185">
        <v>1.2529365700861395</v>
      </c>
      <c r="AC29" s="185">
        <v>73.84494909945185</v>
      </c>
      <c r="AD29" s="185">
        <v>36.75280605586009</v>
      </c>
      <c r="AE29" s="185">
        <v>35.787000783085354</v>
      </c>
      <c r="AF29" s="185">
        <v>1.3051422605063951</v>
      </c>
      <c r="AG29" s="185">
        <v>12.424954320020882</v>
      </c>
      <c r="AH29" s="185">
        <v>2.7669015922735576</v>
      </c>
      <c r="AI29" s="185">
        <v>8.927173061863742</v>
      </c>
      <c r="AJ29" s="185">
        <v>2.0360219263899766</v>
      </c>
    </row>
    <row r="30" spans="1:36" ht="12.75">
      <c r="A30" s="128">
        <v>27</v>
      </c>
      <c r="B30" s="128" t="s">
        <v>355</v>
      </c>
      <c r="C30" s="184">
        <v>7002</v>
      </c>
      <c r="D30" s="184">
        <v>7173</v>
      </c>
      <c r="E30" s="184">
        <v>7172</v>
      </c>
      <c r="F30" s="184">
        <v>2404</v>
      </c>
      <c r="G30" s="184">
        <v>2210</v>
      </c>
      <c r="H30" s="184">
        <v>1316</v>
      </c>
      <c r="I30" s="184">
        <v>1064</v>
      </c>
      <c r="J30" s="184">
        <v>6</v>
      </c>
      <c r="K30" s="184">
        <v>147</v>
      </c>
      <c r="L30" s="184">
        <v>156</v>
      </c>
      <c r="M30" s="185">
        <v>2.3307692307692305</v>
      </c>
      <c r="N30" s="21">
        <v>5304</v>
      </c>
      <c r="O30" s="184">
        <v>2555</v>
      </c>
      <c r="P30" s="184">
        <v>2740</v>
      </c>
      <c r="Q30" s="184">
        <v>9</v>
      </c>
      <c r="R30" s="184">
        <v>111</v>
      </c>
      <c r="S30" s="184">
        <v>509</v>
      </c>
      <c r="T30" s="184">
        <v>1007</v>
      </c>
      <c r="U30" s="184">
        <v>71</v>
      </c>
      <c r="V30" s="185">
        <v>34.333047700656955</v>
      </c>
      <c r="W30" s="185">
        <v>31.562410739788632</v>
      </c>
      <c r="X30" s="185">
        <v>18.79463010568409</v>
      </c>
      <c r="Y30" s="185">
        <v>15.195658383319053</v>
      </c>
      <c r="Z30" s="185">
        <v>0.08568980291345331</v>
      </c>
      <c r="AA30" s="185">
        <f t="shared" si="0"/>
        <v>2.0994001713796058</v>
      </c>
      <c r="AB30" s="185">
        <v>2.227934875749786</v>
      </c>
      <c r="AC30" s="185">
        <v>75.74978577549273</v>
      </c>
      <c r="AD30" s="185">
        <v>36.4895744073122</v>
      </c>
      <c r="AE30" s="185">
        <v>39.13167666381034</v>
      </c>
      <c r="AF30" s="185">
        <v>0.12853470437017994</v>
      </c>
      <c r="AG30" s="185">
        <v>1.5852613538988862</v>
      </c>
      <c r="AH30" s="185">
        <v>7.269351613824622</v>
      </c>
      <c r="AI30" s="185">
        <v>14.381605255641244</v>
      </c>
      <c r="AJ30" s="185">
        <v>1.0139960011425306</v>
      </c>
    </row>
    <row r="31" spans="1:36" ht="12.75">
      <c r="A31" s="128">
        <v>28</v>
      </c>
      <c r="B31" s="128" t="s">
        <v>110</v>
      </c>
      <c r="C31" s="184">
        <v>3584</v>
      </c>
      <c r="D31" s="184">
        <v>3741</v>
      </c>
      <c r="E31" s="184">
        <v>3737</v>
      </c>
      <c r="F31" s="184">
        <v>1165</v>
      </c>
      <c r="G31" s="184">
        <v>1437</v>
      </c>
      <c r="H31" s="184">
        <v>610</v>
      </c>
      <c r="I31" s="184">
        <v>326</v>
      </c>
      <c r="J31" s="184">
        <v>42</v>
      </c>
      <c r="K31" s="184">
        <v>62</v>
      </c>
      <c r="L31" s="184">
        <v>120</v>
      </c>
      <c r="M31" s="185">
        <v>2.4037037037037035</v>
      </c>
      <c r="N31" s="21">
        <v>2219</v>
      </c>
      <c r="O31" s="184">
        <v>939</v>
      </c>
      <c r="P31" s="184">
        <v>1227</v>
      </c>
      <c r="Q31" s="184">
        <v>53</v>
      </c>
      <c r="R31" s="184">
        <v>75</v>
      </c>
      <c r="S31" s="184">
        <v>648</v>
      </c>
      <c r="T31" s="184">
        <v>573</v>
      </c>
      <c r="U31" s="184">
        <v>69</v>
      </c>
      <c r="V31" s="185">
        <v>32.505580357142854</v>
      </c>
      <c r="W31" s="185">
        <v>40.09486607142857</v>
      </c>
      <c r="X31" s="185">
        <v>17.020089285714285</v>
      </c>
      <c r="Y31" s="185">
        <v>9.095982142857142</v>
      </c>
      <c r="Z31" s="185">
        <v>1.171875</v>
      </c>
      <c r="AA31" s="185">
        <f t="shared" si="0"/>
        <v>1.7299107142857144</v>
      </c>
      <c r="AB31" s="185">
        <v>3.3482142857142856</v>
      </c>
      <c r="AC31" s="185">
        <v>61.9140625</v>
      </c>
      <c r="AD31" s="185">
        <v>26.199776785714285</v>
      </c>
      <c r="AE31" s="185">
        <v>34.23549107142857</v>
      </c>
      <c r="AF31" s="185">
        <v>1.4787946428571428</v>
      </c>
      <c r="AG31" s="185">
        <v>2.0926339285714284</v>
      </c>
      <c r="AH31" s="185">
        <v>18.080357142857142</v>
      </c>
      <c r="AI31" s="185">
        <v>15.987723214285715</v>
      </c>
      <c r="AJ31" s="185">
        <v>1.9252232142857144</v>
      </c>
    </row>
    <row r="32" spans="1:36" ht="12.75">
      <c r="A32" s="128">
        <v>29</v>
      </c>
      <c r="B32" s="128" t="s">
        <v>356</v>
      </c>
      <c r="C32" s="184">
        <v>3795</v>
      </c>
      <c r="D32" s="184">
        <v>3934</v>
      </c>
      <c r="E32" s="184">
        <v>3931</v>
      </c>
      <c r="F32" s="184">
        <v>1314</v>
      </c>
      <c r="G32" s="184">
        <v>1184</v>
      </c>
      <c r="H32" s="184">
        <v>803</v>
      </c>
      <c r="I32" s="184">
        <v>489</v>
      </c>
      <c r="J32" s="184">
        <v>1</v>
      </c>
      <c r="K32" s="184">
        <v>71</v>
      </c>
      <c r="L32" s="184">
        <v>105</v>
      </c>
      <c r="M32" s="185">
        <v>2.1851851851851856</v>
      </c>
      <c r="N32" s="21">
        <v>2412</v>
      </c>
      <c r="O32" s="184">
        <v>1292</v>
      </c>
      <c r="P32" s="184">
        <v>1107</v>
      </c>
      <c r="Q32" s="184">
        <v>13</v>
      </c>
      <c r="R32" s="184">
        <v>90</v>
      </c>
      <c r="S32" s="184">
        <v>521</v>
      </c>
      <c r="T32" s="184">
        <v>715</v>
      </c>
      <c r="U32" s="184">
        <v>57</v>
      </c>
      <c r="V32" s="185">
        <v>34.62450592885376</v>
      </c>
      <c r="W32" s="185">
        <v>31.198945981554676</v>
      </c>
      <c r="X32" s="185">
        <v>21.15942028985507</v>
      </c>
      <c r="Y32" s="185">
        <v>12.885375494071146</v>
      </c>
      <c r="Z32" s="185">
        <v>0.026350461133069828</v>
      </c>
      <c r="AA32" s="185">
        <f t="shared" si="0"/>
        <v>1.870882740447958</v>
      </c>
      <c r="AB32" s="185">
        <v>2.766798418972332</v>
      </c>
      <c r="AC32" s="185">
        <v>63.55731225296442</v>
      </c>
      <c r="AD32" s="185">
        <v>34.04479578392622</v>
      </c>
      <c r="AE32" s="185">
        <v>29.169960474308297</v>
      </c>
      <c r="AF32" s="185">
        <v>0.3425559947299078</v>
      </c>
      <c r="AG32" s="185">
        <v>2.371541501976284</v>
      </c>
      <c r="AH32" s="185">
        <v>13.72859025032938</v>
      </c>
      <c r="AI32" s="185">
        <v>18.84057971014493</v>
      </c>
      <c r="AJ32" s="185">
        <v>1.5019762845849802</v>
      </c>
    </row>
    <row r="33" spans="1:36" ht="12.75">
      <c r="A33" s="128">
        <v>30</v>
      </c>
      <c r="B33" s="128" t="s">
        <v>357</v>
      </c>
      <c r="C33" s="184">
        <v>3066</v>
      </c>
      <c r="D33" s="184">
        <v>3142</v>
      </c>
      <c r="E33" s="184">
        <v>3141</v>
      </c>
      <c r="F33" s="184">
        <v>1550</v>
      </c>
      <c r="G33" s="184">
        <v>766</v>
      </c>
      <c r="H33" s="184">
        <v>567</v>
      </c>
      <c r="I33" s="184">
        <v>157</v>
      </c>
      <c r="J33" s="184">
        <v>24</v>
      </c>
      <c r="K33" s="184">
        <v>54</v>
      </c>
      <c r="L33" s="184">
        <v>86</v>
      </c>
      <c r="M33" s="185">
        <v>2.365217391304348</v>
      </c>
      <c r="N33" s="21">
        <v>2316</v>
      </c>
      <c r="O33" s="184">
        <v>1175</v>
      </c>
      <c r="P33" s="184">
        <v>1118</v>
      </c>
      <c r="Q33" s="184">
        <v>23</v>
      </c>
      <c r="R33" s="184">
        <v>25</v>
      </c>
      <c r="S33" s="184">
        <v>212</v>
      </c>
      <c r="T33" s="184">
        <v>480</v>
      </c>
      <c r="U33" s="184">
        <v>33</v>
      </c>
      <c r="V33" s="185">
        <v>50.554468362687544</v>
      </c>
      <c r="W33" s="185">
        <v>24.983692106979777</v>
      </c>
      <c r="X33" s="185">
        <v>18.493150684931507</v>
      </c>
      <c r="Y33" s="185">
        <v>5.120678408349641</v>
      </c>
      <c r="Z33" s="185">
        <v>0.7827788649706457</v>
      </c>
      <c r="AA33" s="185">
        <f t="shared" si="0"/>
        <v>1.761252446183953</v>
      </c>
      <c r="AB33" s="185">
        <v>2.804957599478147</v>
      </c>
      <c r="AC33" s="185">
        <v>75.53816046966732</v>
      </c>
      <c r="AD33" s="185">
        <v>38.3235485975212</v>
      </c>
      <c r="AE33" s="185">
        <v>36.464448793215915</v>
      </c>
      <c r="AF33" s="185">
        <v>0.7501630789302022</v>
      </c>
      <c r="AG33" s="185">
        <v>0.8153946510110893</v>
      </c>
      <c r="AH33" s="185">
        <v>6.914546640574038</v>
      </c>
      <c r="AI33" s="185">
        <v>15.655577299412915</v>
      </c>
      <c r="AJ33" s="185">
        <v>1.076320939334638</v>
      </c>
    </row>
    <row r="34" spans="1:36" ht="12.75">
      <c r="A34" s="128">
        <v>31</v>
      </c>
      <c r="B34" s="128" t="s">
        <v>358</v>
      </c>
      <c r="C34" s="184">
        <v>3520</v>
      </c>
      <c r="D34" s="184">
        <v>3605</v>
      </c>
      <c r="E34" s="184">
        <v>3605</v>
      </c>
      <c r="F34" s="184">
        <v>1872</v>
      </c>
      <c r="G34" s="184">
        <v>840</v>
      </c>
      <c r="H34" s="184">
        <v>544</v>
      </c>
      <c r="I34" s="184">
        <v>256</v>
      </c>
      <c r="J34" s="184">
        <v>8</v>
      </c>
      <c r="K34" s="184">
        <v>55</v>
      </c>
      <c r="L34" s="184">
        <v>81</v>
      </c>
      <c r="M34" s="185">
        <v>2.266666666666667</v>
      </c>
      <c r="N34" s="21">
        <v>2609</v>
      </c>
      <c r="O34" s="184">
        <v>1429</v>
      </c>
      <c r="P34" s="184">
        <v>1160</v>
      </c>
      <c r="Q34" s="184">
        <v>20</v>
      </c>
      <c r="R34" s="184">
        <v>40</v>
      </c>
      <c r="S34" s="184">
        <v>265</v>
      </c>
      <c r="T34" s="184">
        <v>548</v>
      </c>
      <c r="U34" s="184">
        <v>58</v>
      </c>
      <c r="V34" s="185">
        <v>53.18181818181819</v>
      </c>
      <c r="W34" s="185">
        <v>23.863636363636363</v>
      </c>
      <c r="X34" s="185">
        <v>15.454545454545453</v>
      </c>
      <c r="Y34" s="185">
        <v>7.2727272727272725</v>
      </c>
      <c r="Z34" s="185">
        <v>0.22727272727272727</v>
      </c>
      <c r="AA34" s="185">
        <f t="shared" si="0"/>
        <v>1.5625</v>
      </c>
      <c r="AB34" s="185">
        <v>2.3011363636363633</v>
      </c>
      <c r="AC34" s="185">
        <v>74.11931818181817</v>
      </c>
      <c r="AD34" s="185">
        <v>40.59659090909091</v>
      </c>
      <c r="AE34" s="185">
        <v>32.95454545454545</v>
      </c>
      <c r="AF34" s="185">
        <v>0.5681818181818182</v>
      </c>
      <c r="AG34" s="185">
        <v>1.1363636363636365</v>
      </c>
      <c r="AH34" s="185">
        <v>7.528409090909091</v>
      </c>
      <c r="AI34" s="185">
        <v>15.568181818181817</v>
      </c>
      <c r="AJ34" s="185">
        <v>1.6477272727272725</v>
      </c>
    </row>
    <row r="35" spans="1:36" ht="12.75">
      <c r="A35" s="128">
        <v>32</v>
      </c>
      <c r="B35" s="128" t="s">
        <v>359</v>
      </c>
      <c r="C35" s="184">
        <v>1661</v>
      </c>
      <c r="D35" s="184">
        <v>1810</v>
      </c>
      <c r="E35" s="184">
        <v>1772</v>
      </c>
      <c r="F35" s="184">
        <v>61</v>
      </c>
      <c r="G35" s="184">
        <v>84</v>
      </c>
      <c r="H35" s="184">
        <v>751</v>
      </c>
      <c r="I35" s="184">
        <v>690</v>
      </c>
      <c r="J35" s="184">
        <v>30</v>
      </c>
      <c r="K35" s="184">
        <v>54</v>
      </c>
      <c r="L35" s="184">
        <v>94</v>
      </c>
      <c r="M35" s="185">
        <v>2.04</v>
      </c>
      <c r="N35" s="21">
        <v>619</v>
      </c>
      <c r="O35" s="184">
        <v>411</v>
      </c>
      <c r="P35" s="184">
        <v>193</v>
      </c>
      <c r="Q35" s="184">
        <v>15</v>
      </c>
      <c r="R35" s="184">
        <v>79</v>
      </c>
      <c r="S35" s="184">
        <v>133</v>
      </c>
      <c r="T35" s="184">
        <v>776</v>
      </c>
      <c r="U35" s="184">
        <v>54</v>
      </c>
      <c r="V35" s="185">
        <v>3.6724864539434074</v>
      </c>
      <c r="W35" s="185">
        <v>5.057194461167971</v>
      </c>
      <c r="X35" s="185">
        <v>45.213726670680316</v>
      </c>
      <c r="Y35" s="185">
        <v>41.54124021673691</v>
      </c>
      <c r="Z35" s="185">
        <v>1.8061408789885613</v>
      </c>
      <c r="AA35" s="185">
        <f t="shared" si="0"/>
        <v>3.2510535821794098</v>
      </c>
      <c r="AB35" s="185">
        <v>5.659241420830825</v>
      </c>
      <c r="AC35" s="185">
        <v>37.26670680313064</v>
      </c>
      <c r="AD35" s="185">
        <v>24.744130042143286</v>
      </c>
      <c r="AE35" s="185">
        <v>11.619506321493077</v>
      </c>
      <c r="AF35" s="185">
        <v>0.9030704394942807</v>
      </c>
      <c r="AG35" s="185">
        <v>4.7561709813365445</v>
      </c>
      <c r="AH35" s="185">
        <v>8.007224563515953</v>
      </c>
      <c r="AI35" s="185">
        <v>46.718844069837445</v>
      </c>
      <c r="AJ35" s="185">
        <v>3.2510535821794098</v>
      </c>
    </row>
    <row r="36" spans="1:36" ht="12.75">
      <c r="A36" s="128">
        <v>33</v>
      </c>
      <c r="B36" s="128" t="s">
        <v>111</v>
      </c>
      <c r="C36" s="184">
        <v>3827</v>
      </c>
      <c r="D36" s="184">
        <v>3916</v>
      </c>
      <c r="E36" s="184">
        <v>3913</v>
      </c>
      <c r="F36" s="184">
        <v>1708</v>
      </c>
      <c r="G36" s="184">
        <v>1357</v>
      </c>
      <c r="H36" s="184">
        <v>595</v>
      </c>
      <c r="I36" s="184">
        <v>149</v>
      </c>
      <c r="J36" s="184">
        <v>17</v>
      </c>
      <c r="K36" s="184">
        <v>61</v>
      </c>
      <c r="L36" s="184">
        <v>71</v>
      </c>
      <c r="M36" s="185">
        <v>2.42258064516129</v>
      </c>
      <c r="N36" s="21">
        <v>2814</v>
      </c>
      <c r="O36" s="184">
        <v>1432</v>
      </c>
      <c r="P36" s="184">
        <v>1318</v>
      </c>
      <c r="Q36" s="184">
        <v>64</v>
      </c>
      <c r="R36" s="184">
        <v>478</v>
      </c>
      <c r="S36" s="184">
        <v>194</v>
      </c>
      <c r="T36" s="184">
        <v>294</v>
      </c>
      <c r="U36" s="184">
        <v>47</v>
      </c>
      <c r="V36" s="185">
        <v>44.630258688267574</v>
      </c>
      <c r="W36" s="185">
        <v>35.45858374706036</v>
      </c>
      <c r="X36" s="185">
        <v>15.547426182388294</v>
      </c>
      <c r="Y36" s="185">
        <v>3.8933890776064803</v>
      </c>
      <c r="Z36" s="185">
        <v>0.44421217663966556</v>
      </c>
      <c r="AA36" s="185">
        <f aca="true" t="shared" si="1" ref="AA36:AA71">(K36/C36)*100</f>
        <v>1.5939378102952706</v>
      </c>
      <c r="AB36" s="185">
        <v>1.8552390906715444</v>
      </c>
      <c r="AC36" s="185">
        <v>73.53018029788345</v>
      </c>
      <c r="AD36" s="185">
        <v>37.41834334988241</v>
      </c>
      <c r="AE36" s="185">
        <v>34.43950875359289</v>
      </c>
      <c r="AF36" s="185">
        <v>1.6723281944081525</v>
      </c>
      <c r="AG36" s="185">
        <v>12.49020120198589</v>
      </c>
      <c r="AH36" s="185">
        <v>5.069244839299713</v>
      </c>
      <c r="AI36" s="185">
        <v>7.682257643062451</v>
      </c>
      <c r="AJ36" s="185">
        <v>1.2281160177684871</v>
      </c>
    </row>
    <row r="37" spans="1:36" ht="12.75">
      <c r="A37" s="128">
        <v>34</v>
      </c>
      <c r="B37" s="128" t="s">
        <v>360</v>
      </c>
      <c r="C37" s="184">
        <v>1711</v>
      </c>
      <c r="D37" s="184">
        <v>1857</v>
      </c>
      <c r="E37" s="184">
        <v>1850</v>
      </c>
      <c r="F37" s="184">
        <v>445</v>
      </c>
      <c r="G37" s="184">
        <v>167</v>
      </c>
      <c r="H37" s="184">
        <v>438</v>
      </c>
      <c r="I37" s="184">
        <v>649</v>
      </c>
      <c r="J37" s="184">
        <v>1</v>
      </c>
      <c r="K37" s="184">
        <v>44</v>
      </c>
      <c r="L37" s="184">
        <v>61</v>
      </c>
      <c r="M37" s="185">
        <v>2.270588235294117</v>
      </c>
      <c r="N37" s="21">
        <v>948</v>
      </c>
      <c r="O37" s="184">
        <v>692</v>
      </c>
      <c r="P37" s="184">
        <v>248</v>
      </c>
      <c r="Q37" s="184">
        <v>8</v>
      </c>
      <c r="R37" s="184">
        <v>28</v>
      </c>
      <c r="S37" s="184">
        <v>124</v>
      </c>
      <c r="T37" s="184">
        <v>560</v>
      </c>
      <c r="U37" s="184">
        <v>51</v>
      </c>
      <c r="V37" s="185">
        <v>26.008182349503215</v>
      </c>
      <c r="W37" s="185">
        <v>9.760374050263005</v>
      </c>
      <c r="X37" s="185">
        <v>25.599064874342492</v>
      </c>
      <c r="Y37" s="185">
        <v>37.93103448275862</v>
      </c>
      <c r="Z37" s="185">
        <v>0.058445353594389245</v>
      </c>
      <c r="AA37" s="185">
        <f t="shared" si="1"/>
        <v>2.571595558153127</v>
      </c>
      <c r="AB37" s="185">
        <v>3.5651665692577437</v>
      </c>
      <c r="AC37" s="185">
        <v>55.406195207481005</v>
      </c>
      <c r="AD37" s="185">
        <v>40.44418468731736</v>
      </c>
      <c r="AE37" s="185">
        <v>14.494447691408533</v>
      </c>
      <c r="AF37" s="185">
        <v>0.46756282875511396</v>
      </c>
      <c r="AG37" s="185">
        <v>1.6364699006428989</v>
      </c>
      <c r="AH37" s="185">
        <v>7.247223845704267</v>
      </c>
      <c r="AI37" s="185">
        <v>32.72939801285798</v>
      </c>
      <c r="AJ37" s="185">
        <v>2.9807130333138514</v>
      </c>
    </row>
    <row r="38" spans="1:36" ht="12.75">
      <c r="A38" s="128">
        <v>35</v>
      </c>
      <c r="B38" s="128" t="s">
        <v>361</v>
      </c>
      <c r="C38" s="184">
        <v>6829</v>
      </c>
      <c r="D38" s="184">
        <v>7045</v>
      </c>
      <c r="E38" s="184">
        <v>7045</v>
      </c>
      <c r="F38" s="184">
        <v>3209</v>
      </c>
      <c r="G38" s="184">
        <v>2409</v>
      </c>
      <c r="H38" s="184">
        <v>873</v>
      </c>
      <c r="I38" s="184">
        <v>330</v>
      </c>
      <c r="J38" s="184">
        <v>8</v>
      </c>
      <c r="K38" s="184">
        <v>94</v>
      </c>
      <c r="L38" s="184">
        <v>137</v>
      </c>
      <c r="M38" s="185">
        <v>2.4574074074074077</v>
      </c>
      <c r="N38" s="21">
        <v>5109</v>
      </c>
      <c r="O38" s="184">
        <v>2198</v>
      </c>
      <c r="P38" s="184">
        <v>2862</v>
      </c>
      <c r="Q38" s="184">
        <v>49</v>
      </c>
      <c r="R38" s="184">
        <v>203</v>
      </c>
      <c r="S38" s="184">
        <v>605</v>
      </c>
      <c r="T38" s="184">
        <v>839</v>
      </c>
      <c r="U38" s="184">
        <v>73</v>
      </c>
      <c r="V38" s="185">
        <v>46.99077463757505</v>
      </c>
      <c r="W38" s="185">
        <v>35.276028701127544</v>
      </c>
      <c r="X38" s="185">
        <v>12.783716503148337</v>
      </c>
      <c r="Y38" s="185">
        <v>4.832332698784595</v>
      </c>
      <c r="Z38" s="185">
        <v>0.11714745936447504</v>
      </c>
      <c r="AA38" s="185">
        <f t="shared" si="1"/>
        <v>1.3764826475325815</v>
      </c>
      <c r="AB38" s="185">
        <v>2.006150241616635</v>
      </c>
      <c r="AC38" s="185">
        <v>74.81329623663787</v>
      </c>
      <c r="AD38" s="185">
        <v>32.186264460389516</v>
      </c>
      <c r="AE38" s="185">
        <v>41.90950358764095</v>
      </c>
      <c r="AF38" s="185">
        <v>0.7175281886074095</v>
      </c>
      <c r="AG38" s="185">
        <v>2.972616781373554</v>
      </c>
      <c r="AH38" s="185">
        <v>8.859276614438425</v>
      </c>
      <c r="AI38" s="185">
        <v>12.285839800849319</v>
      </c>
      <c r="AJ38" s="185">
        <v>1.0689705667008347</v>
      </c>
    </row>
    <row r="39" spans="1:36" ht="12.75">
      <c r="A39" s="128">
        <v>36</v>
      </c>
      <c r="B39" s="128" t="s">
        <v>362</v>
      </c>
      <c r="C39" s="184">
        <v>3185</v>
      </c>
      <c r="D39" s="184">
        <v>3262</v>
      </c>
      <c r="E39" s="184">
        <v>3251</v>
      </c>
      <c r="F39" s="184">
        <v>1469</v>
      </c>
      <c r="G39" s="184">
        <v>952</v>
      </c>
      <c r="H39" s="184">
        <v>503</v>
      </c>
      <c r="I39" s="184">
        <v>194</v>
      </c>
      <c r="J39" s="184">
        <v>59</v>
      </c>
      <c r="K39" s="184">
        <v>44</v>
      </c>
      <c r="L39" s="184">
        <v>56</v>
      </c>
      <c r="M39" s="185">
        <v>2.473076923076923</v>
      </c>
      <c r="N39" s="21">
        <v>2247</v>
      </c>
      <c r="O39" s="184">
        <v>894</v>
      </c>
      <c r="P39" s="184">
        <v>1283</v>
      </c>
      <c r="Q39" s="184">
        <v>70</v>
      </c>
      <c r="R39" s="184">
        <v>182</v>
      </c>
      <c r="S39" s="184">
        <v>362</v>
      </c>
      <c r="T39" s="184">
        <v>339</v>
      </c>
      <c r="U39" s="184">
        <v>55</v>
      </c>
      <c r="V39" s="185">
        <v>46.12244897959184</v>
      </c>
      <c r="W39" s="185">
        <v>29.89010989010989</v>
      </c>
      <c r="X39" s="185">
        <v>15.792778649921507</v>
      </c>
      <c r="Y39" s="185">
        <v>6.0910518053375196</v>
      </c>
      <c r="Z39" s="185">
        <v>1.8524332810047097</v>
      </c>
      <c r="AA39" s="185">
        <f t="shared" si="1"/>
        <v>1.3814756671899528</v>
      </c>
      <c r="AB39" s="185">
        <v>1.7582417582417582</v>
      </c>
      <c r="AC39" s="185">
        <v>70.54945054945055</v>
      </c>
      <c r="AD39" s="185">
        <v>28.0690737833595</v>
      </c>
      <c r="AE39" s="185">
        <v>40.28257456828885</v>
      </c>
      <c r="AF39" s="185">
        <v>2.197802197802198</v>
      </c>
      <c r="AG39" s="185">
        <v>5.714285714285714</v>
      </c>
      <c r="AH39" s="185">
        <v>11.365777080062795</v>
      </c>
      <c r="AI39" s="185">
        <v>10.6436420722135</v>
      </c>
      <c r="AJ39" s="185">
        <v>1.726844583987441</v>
      </c>
    </row>
    <row r="40" spans="1:36" ht="12.75">
      <c r="A40" s="128">
        <v>37</v>
      </c>
      <c r="B40" s="128" t="s">
        <v>363</v>
      </c>
      <c r="C40" s="184">
        <v>3366</v>
      </c>
      <c r="D40" s="184">
        <v>3521</v>
      </c>
      <c r="E40" s="184">
        <v>3487</v>
      </c>
      <c r="F40" s="184">
        <v>100</v>
      </c>
      <c r="G40" s="184">
        <v>352</v>
      </c>
      <c r="H40" s="184">
        <v>1791</v>
      </c>
      <c r="I40" s="184">
        <v>1087</v>
      </c>
      <c r="J40" s="184">
        <v>1</v>
      </c>
      <c r="K40" s="184">
        <v>110</v>
      </c>
      <c r="L40" s="184">
        <v>201</v>
      </c>
      <c r="M40" s="185">
        <v>2.2576923076923086</v>
      </c>
      <c r="N40" s="21">
        <v>1447</v>
      </c>
      <c r="O40" s="184">
        <v>725</v>
      </c>
      <c r="P40" s="184">
        <v>705</v>
      </c>
      <c r="Q40" s="184">
        <v>17</v>
      </c>
      <c r="R40" s="184">
        <v>282</v>
      </c>
      <c r="S40" s="184">
        <v>249</v>
      </c>
      <c r="T40" s="184">
        <v>1344</v>
      </c>
      <c r="U40" s="184">
        <v>44</v>
      </c>
      <c r="V40" s="185">
        <v>2.9708853238265003</v>
      </c>
      <c r="W40" s="185">
        <v>10.457516339869281</v>
      </c>
      <c r="X40" s="185">
        <v>53.20855614973262</v>
      </c>
      <c r="Y40" s="185">
        <v>32.29352346999406</v>
      </c>
      <c r="Z40" s="185">
        <v>0.029708853238265005</v>
      </c>
      <c r="AA40" s="185">
        <f t="shared" si="1"/>
        <v>3.2679738562091507</v>
      </c>
      <c r="AB40" s="185">
        <v>5.971479500891266</v>
      </c>
      <c r="AC40" s="185">
        <v>42.98871063576946</v>
      </c>
      <c r="AD40" s="185">
        <v>21.538918597742125</v>
      </c>
      <c r="AE40" s="185">
        <v>20.944741532976828</v>
      </c>
      <c r="AF40" s="185">
        <v>0.5050505050505051</v>
      </c>
      <c r="AG40" s="185">
        <v>8.377896613190732</v>
      </c>
      <c r="AH40" s="185">
        <v>7.397504456327986</v>
      </c>
      <c r="AI40" s="185">
        <v>39.928698752228165</v>
      </c>
      <c r="AJ40" s="185">
        <v>1.3071895424836601</v>
      </c>
    </row>
    <row r="41" spans="1:36" ht="12.75">
      <c r="A41" s="128">
        <v>38</v>
      </c>
      <c r="B41" s="128" t="s">
        <v>364</v>
      </c>
      <c r="C41" s="184">
        <v>3424</v>
      </c>
      <c r="D41" s="184">
        <v>3766</v>
      </c>
      <c r="E41" s="184">
        <v>3546</v>
      </c>
      <c r="F41" s="184">
        <v>952</v>
      </c>
      <c r="G41" s="184">
        <v>1169</v>
      </c>
      <c r="H41" s="184">
        <v>519</v>
      </c>
      <c r="I41" s="184">
        <v>631</v>
      </c>
      <c r="J41" s="184">
        <v>1</v>
      </c>
      <c r="K41" s="184">
        <v>31</v>
      </c>
      <c r="L41" s="184">
        <v>105</v>
      </c>
      <c r="M41" s="185">
        <v>2.5</v>
      </c>
      <c r="N41" s="21">
        <v>2068</v>
      </c>
      <c r="O41" s="184">
        <v>1214</v>
      </c>
      <c r="P41" s="184">
        <v>835</v>
      </c>
      <c r="Q41" s="184">
        <v>19</v>
      </c>
      <c r="R41" s="184">
        <v>347</v>
      </c>
      <c r="S41" s="184">
        <v>380</v>
      </c>
      <c r="T41" s="184">
        <v>566</v>
      </c>
      <c r="U41" s="184">
        <v>63</v>
      </c>
      <c r="V41" s="185">
        <v>27.80373831775701</v>
      </c>
      <c r="W41" s="185">
        <v>34.14135514018692</v>
      </c>
      <c r="X41" s="185">
        <v>15.157710280373832</v>
      </c>
      <c r="Y41" s="185">
        <v>18.42873831775701</v>
      </c>
      <c r="Z41" s="185">
        <v>0.02920560747663551</v>
      </c>
      <c r="AA41" s="185">
        <f t="shared" si="1"/>
        <v>0.9053738317757009</v>
      </c>
      <c r="AB41" s="185">
        <v>3.066588785046729</v>
      </c>
      <c r="AC41" s="185">
        <v>60.39719626168224</v>
      </c>
      <c r="AD41" s="185">
        <v>35.455607476635514</v>
      </c>
      <c r="AE41" s="185">
        <v>24.386682242990652</v>
      </c>
      <c r="AF41" s="185">
        <v>0.5549065420560747</v>
      </c>
      <c r="AG41" s="185">
        <v>10.134345794392523</v>
      </c>
      <c r="AH41" s="185">
        <v>11.098130841121495</v>
      </c>
      <c r="AI41" s="185">
        <v>16.5303738317757</v>
      </c>
      <c r="AJ41" s="185">
        <v>1.8399532710280373</v>
      </c>
    </row>
    <row r="42" spans="1:36" ht="12.75">
      <c r="A42" s="128">
        <v>39</v>
      </c>
      <c r="B42" s="128" t="s">
        <v>112</v>
      </c>
      <c r="C42" s="184">
        <v>3559</v>
      </c>
      <c r="D42" s="184">
        <v>3712</v>
      </c>
      <c r="E42" s="184">
        <v>3712</v>
      </c>
      <c r="F42" s="184">
        <v>1452</v>
      </c>
      <c r="G42" s="184">
        <v>1216</v>
      </c>
      <c r="H42" s="184">
        <v>416</v>
      </c>
      <c r="I42" s="184">
        <v>467</v>
      </c>
      <c r="J42" s="184">
        <v>8</v>
      </c>
      <c r="K42" s="184">
        <v>66</v>
      </c>
      <c r="L42" s="184">
        <v>82</v>
      </c>
      <c r="M42" s="185">
        <v>2.369230769230769</v>
      </c>
      <c r="N42" s="21">
        <v>2405</v>
      </c>
      <c r="O42" s="184">
        <v>1104</v>
      </c>
      <c r="P42" s="184">
        <v>1295</v>
      </c>
      <c r="Q42" s="184">
        <v>6</v>
      </c>
      <c r="R42" s="184">
        <v>132</v>
      </c>
      <c r="S42" s="184">
        <v>394</v>
      </c>
      <c r="T42" s="184">
        <v>566</v>
      </c>
      <c r="U42" s="184">
        <v>62</v>
      </c>
      <c r="V42" s="185">
        <v>40.797976959820176</v>
      </c>
      <c r="W42" s="185">
        <v>34.16690081483563</v>
      </c>
      <c r="X42" s="185">
        <v>11.68867659454903</v>
      </c>
      <c r="Y42" s="185">
        <v>13.1216633885923</v>
      </c>
      <c r="Z42" s="185">
        <v>0.224782242202866</v>
      </c>
      <c r="AA42" s="185">
        <f t="shared" si="1"/>
        <v>1.8544534981736445</v>
      </c>
      <c r="AB42" s="185">
        <v>2.304017982579376</v>
      </c>
      <c r="AC42" s="185">
        <v>67.57516156223657</v>
      </c>
      <c r="AD42" s="185">
        <v>31.019949423995502</v>
      </c>
      <c r="AE42" s="185">
        <v>36.38662545658893</v>
      </c>
      <c r="AF42" s="185">
        <v>0.1685866816521495</v>
      </c>
      <c r="AG42" s="185">
        <v>3.708906996347289</v>
      </c>
      <c r="AH42" s="185">
        <v>11.070525428491148</v>
      </c>
      <c r="AI42" s="185">
        <v>15.903343635852767</v>
      </c>
      <c r="AJ42" s="185">
        <v>1.7420623770722115</v>
      </c>
    </row>
    <row r="43" spans="1:36" ht="12.75">
      <c r="A43" s="128">
        <v>40</v>
      </c>
      <c r="B43" s="128" t="s">
        <v>365</v>
      </c>
      <c r="C43" s="184">
        <v>3783</v>
      </c>
      <c r="D43" s="184">
        <v>3942</v>
      </c>
      <c r="E43" s="184">
        <v>3940</v>
      </c>
      <c r="F43" s="184">
        <v>2281</v>
      </c>
      <c r="G43" s="184">
        <v>883</v>
      </c>
      <c r="H43" s="184">
        <v>344</v>
      </c>
      <c r="I43" s="184">
        <v>223</v>
      </c>
      <c r="J43" s="184">
        <v>48</v>
      </c>
      <c r="K43" s="184">
        <v>101</v>
      </c>
      <c r="L43" s="184">
        <v>117</v>
      </c>
      <c r="M43" s="185">
        <v>2.3137931034482757</v>
      </c>
      <c r="N43" s="21">
        <v>2890</v>
      </c>
      <c r="O43" s="184">
        <v>1631</v>
      </c>
      <c r="P43" s="184">
        <v>1236</v>
      </c>
      <c r="Q43" s="184">
        <v>23</v>
      </c>
      <c r="R43" s="184">
        <v>74</v>
      </c>
      <c r="S43" s="184">
        <v>329</v>
      </c>
      <c r="T43" s="184">
        <v>441</v>
      </c>
      <c r="U43" s="184">
        <v>49</v>
      </c>
      <c r="V43" s="185">
        <v>60.29606132698916</v>
      </c>
      <c r="W43" s="185">
        <v>23.341263547449113</v>
      </c>
      <c r="X43" s="185">
        <v>9.093312186095691</v>
      </c>
      <c r="Y43" s="185">
        <v>5.8947924927306365</v>
      </c>
      <c r="Z43" s="185">
        <v>1.26883425852498</v>
      </c>
      <c r="AA43" s="185">
        <f t="shared" si="1"/>
        <v>2.669838752312979</v>
      </c>
      <c r="AB43" s="185">
        <v>3.0927835051546393</v>
      </c>
      <c r="AC43" s="185">
        <v>76.39439598202485</v>
      </c>
      <c r="AD43" s="185">
        <v>43.113930742796725</v>
      </c>
      <c r="AE43" s="185">
        <v>32.67248215701824</v>
      </c>
      <c r="AF43" s="185">
        <v>0.6079830822098864</v>
      </c>
      <c r="AG43" s="185">
        <v>1.9561194818926777</v>
      </c>
      <c r="AH43" s="185">
        <v>8.696801480306634</v>
      </c>
      <c r="AI43" s="185">
        <v>11.657414750198255</v>
      </c>
      <c r="AJ43" s="185">
        <v>1.295268305577584</v>
      </c>
    </row>
    <row r="44" spans="1:36" ht="12.75">
      <c r="A44" s="128">
        <v>41</v>
      </c>
      <c r="B44" s="128" t="s">
        <v>366</v>
      </c>
      <c r="C44" s="184">
        <v>3857</v>
      </c>
      <c r="D44" s="184">
        <v>3978</v>
      </c>
      <c r="E44" s="184">
        <v>3956</v>
      </c>
      <c r="F44" s="184">
        <v>158</v>
      </c>
      <c r="G44" s="184">
        <v>813</v>
      </c>
      <c r="H44" s="184">
        <v>2001</v>
      </c>
      <c r="I44" s="184">
        <v>859</v>
      </c>
      <c r="J44" s="184">
        <v>0</v>
      </c>
      <c r="K44" s="184">
        <v>144</v>
      </c>
      <c r="L44" s="184">
        <v>290</v>
      </c>
      <c r="M44" s="185">
        <v>2.3909090909090915</v>
      </c>
      <c r="N44" s="21">
        <v>1855</v>
      </c>
      <c r="O44" s="184">
        <v>781</v>
      </c>
      <c r="P44" s="184">
        <v>1044</v>
      </c>
      <c r="Q44" s="184">
        <v>30</v>
      </c>
      <c r="R44" s="184">
        <v>360</v>
      </c>
      <c r="S44" s="184">
        <v>178</v>
      </c>
      <c r="T44" s="184">
        <v>1426</v>
      </c>
      <c r="U44" s="184">
        <v>38</v>
      </c>
      <c r="V44" s="185">
        <v>4.096448016593207</v>
      </c>
      <c r="W44" s="185">
        <v>21.07855846512834</v>
      </c>
      <c r="X44" s="185">
        <v>51.8796992481203</v>
      </c>
      <c r="Y44" s="185">
        <v>22.271195229452942</v>
      </c>
      <c r="Z44" s="185">
        <v>0</v>
      </c>
      <c r="AA44" s="185">
        <f t="shared" si="1"/>
        <v>3.733471610059632</v>
      </c>
      <c r="AB44" s="185">
        <v>7.518796992481203</v>
      </c>
      <c r="AC44" s="185">
        <v>48.09437386569873</v>
      </c>
      <c r="AD44" s="185">
        <v>20.24889810733731</v>
      </c>
      <c r="AE44" s="185">
        <v>27.06766917293233</v>
      </c>
      <c r="AF44" s="185">
        <v>0.77780658542909</v>
      </c>
      <c r="AG44" s="185">
        <v>9.33367902514908</v>
      </c>
      <c r="AH44" s="185">
        <v>4.6149857402126</v>
      </c>
      <c r="AI44" s="185">
        <v>36.97173969406274</v>
      </c>
      <c r="AJ44" s="185">
        <v>0.9852216748768473</v>
      </c>
    </row>
    <row r="45" spans="1:36" s="132" customFormat="1" ht="12.75">
      <c r="A45" s="132">
        <v>42</v>
      </c>
      <c r="B45" s="132" t="s">
        <v>113</v>
      </c>
      <c r="C45" s="189">
        <v>7148</v>
      </c>
      <c r="D45" s="189">
        <v>7328</v>
      </c>
      <c r="E45" s="189">
        <v>7323</v>
      </c>
      <c r="F45" s="189">
        <v>2496</v>
      </c>
      <c r="G45" s="189">
        <v>2906</v>
      </c>
      <c r="H45" s="189">
        <v>1210</v>
      </c>
      <c r="I45" s="189">
        <v>505</v>
      </c>
      <c r="J45" s="189">
        <v>24</v>
      </c>
      <c r="K45" s="189">
        <v>93</v>
      </c>
      <c r="L45" s="189">
        <v>150</v>
      </c>
      <c r="M45" s="140">
        <v>2.38</v>
      </c>
      <c r="N45" s="139">
        <v>5180</v>
      </c>
      <c r="O45" s="189">
        <v>2814</v>
      </c>
      <c r="P45" s="189">
        <v>2222</v>
      </c>
      <c r="Q45" s="189">
        <v>144</v>
      </c>
      <c r="R45" s="189">
        <v>911</v>
      </c>
      <c r="S45" s="189">
        <v>263</v>
      </c>
      <c r="T45" s="189">
        <v>708</v>
      </c>
      <c r="U45" s="189">
        <v>86</v>
      </c>
      <c r="V45" s="140">
        <v>34.91885842193621</v>
      </c>
      <c r="W45" s="140">
        <v>40.65472859541131</v>
      </c>
      <c r="X45" s="140">
        <v>16.927811975377725</v>
      </c>
      <c r="Y45" s="140">
        <v>7.064913262451035</v>
      </c>
      <c r="Z45" s="140">
        <v>0.33575825405707893</v>
      </c>
      <c r="AA45" s="140">
        <f t="shared" si="1"/>
        <v>1.3010632344711808</v>
      </c>
      <c r="AB45" s="140">
        <v>2.0984890878567435</v>
      </c>
      <c r="AC45" s="140">
        <v>72.46782316731952</v>
      </c>
      <c r="AD45" s="140">
        <v>39.3676552881925</v>
      </c>
      <c r="AE45" s="140">
        <v>31.085618354784554</v>
      </c>
      <c r="AF45" s="140">
        <v>2.0145495243424736</v>
      </c>
      <c r="AG45" s="140">
        <v>12.744823726916621</v>
      </c>
      <c r="AH45" s="140">
        <v>3.6793508673754896</v>
      </c>
      <c r="AI45" s="140">
        <v>9.904868494683827</v>
      </c>
      <c r="AJ45" s="140">
        <v>1.2031337437045326</v>
      </c>
    </row>
    <row r="46" spans="1:36" ht="12.75">
      <c r="A46" s="128">
        <v>43</v>
      </c>
      <c r="B46" s="128" t="s">
        <v>367</v>
      </c>
      <c r="C46" s="184">
        <v>3877</v>
      </c>
      <c r="D46" s="184">
        <v>4016</v>
      </c>
      <c r="E46" s="184">
        <v>4016</v>
      </c>
      <c r="F46" s="184">
        <v>2275</v>
      </c>
      <c r="G46" s="184">
        <v>1270</v>
      </c>
      <c r="H46" s="184">
        <v>202</v>
      </c>
      <c r="I46" s="184">
        <v>121</v>
      </c>
      <c r="J46" s="184">
        <v>9</v>
      </c>
      <c r="K46" s="184">
        <v>55</v>
      </c>
      <c r="L46" s="184">
        <v>44</v>
      </c>
      <c r="M46" s="185">
        <v>2.473529411764706</v>
      </c>
      <c r="N46" s="21">
        <v>2937</v>
      </c>
      <c r="O46" s="184">
        <v>1294</v>
      </c>
      <c r="P46" s="184">
        <v>1638</v>
      </c>
      <c r="Q46" s="184">
        <v>5</v>
      </c>
      <c r="R46" s="184">
        <v>76</v>
      </c>
      <c r="S46" s="184">
        <v>305</v>
      </c>
      <c r="T46" s="184">
        <v>508</v>
      </c>
      <c r="U46" s="184">
        <v>51</v>
      </c>
      <c r="V46" s="185">
        <v>58.67939128191901</v>
      </c>
      <c r="W46" s="185">
        <v>32.75728656177457</v>
      </c>
      <c r="X46" s="185">
        <v>5.210214083053907</v>
      </c>
      <c r="Y46" s="185">
        <v>3.120969822027341</v>
      </c>
      <c r="Z46" s="185">
        <v>0.2321382512251741</v>
      </c>
      <c r="AA46" s="185">
        <f t="shared" si="1"/>
        <v>1.4186226463760638</v>
      </c>
      <c r="AB46" s="185">
        <v>1.1348981171008512</v>
      </c>
      <c r="AC46" s="185">
        <v>75.75444931648182</v>
      </c>
      <c r="AD46" s="185">
        <v>33.37632189837503</v>
      </c>
      <c r="AE46" s="185">
        <v>42.24916172298169</v>
      </c>
      <c r="AF46" s="185">
        <v>0.12896569512509673</v>
      </c>
      <c r="AG46" s="185">
        <v>1.96027856590147</v>
      </c>
      <c r="AH46" s="185">
        <v>7.8669074026309005</v>
      </c>
      <c r="AI46" s="185">
        <v>13.102914624709827</v>
      </c>
      <c r="AJ46" s="185">
        <v>1.3154500902759867</v>
      </c>
    </row>
    <row r="47" spans="1:36" ht="12.75">
      <c r="A47" s="128">
        <v>44</v>
      </c>
      <c r="B47" s="128" t="s">
        <v>368</v>
      </c>
      <c r="C47" s="184">
        <v>7316</v>
      </c>
      <c r="D47" s="184">
        <v>7538</v>
      </c>
      <c r="E47" s="184">
        <v>7537</v>
      </c>
      <c r="F47" s="184">
        <v>2849</v>
      </c>
      <c r="G47" s="184">
        <v>2619</v>
      </c>
      <c r="H47" s="184">
        <v>1310</v>
      </c>
      <c r="I47" s="184">
        <v>482</v>
      </c>
      <c r="J47" s="184">
        <v>55</v>
      </c>
      <c r="K47" s="184">
        <v>139</v>
      </c>
      <c r="L47" s="184">
        <v>201</v>
      </c>
      <c r="M47" s="185">
        <v>2.443103448275862</v>
      </c>
      <c r="N47" s="21">
        <v>4979</v>
      </c>
      <c r="O47" s="184">
        <v>2122</v>
      </c>
      <c r="P47" s="184">
        <v>2734</v>
      </c>
      <c r="Q47" s="184">
        <v>123</v>
      </c>
      <c r="R47" s="184">
        <v>115</v>
      </c>
      <c r="S47" s="184">
        <v>999</v>
      </c>
      <c r="T47" s="184">
        <v>1094</v>
      </c>
      <c r="U47" s="184">
        <v>129</v>
      </c>
      <c r="V47" s="185">
        <v>38.94204483324221</v>
      </c>
      <c r="W47" s="185">
        <v>35.79825041006014</v>
      </c>
      <c r="X47" s="185">
        <v>17.905959540732642</v>
      </c>
      <c r="Y47" s="185">
        <v>6.5882996172772</v>
      </c>
      <c r="Z47" s="185">
        <v>0.7517769272826681</v>
      </c>
      <c r="AA47" s="185">
        <f t="shared" si="1"/>
        <v>1.8999453253143794</v>
      </c>
      <c r="AB47" s="185">
        <v>2.7474029524330237</v>
      </c>
      <c r="AC47" s="185">
        <v>68.05631492618916</v>
      </c>
      <c r="AD47" s="185">
        <v>29.00492072170585</v>
      </c>
      <c r="AE47" s="185">
        <v>37.37014762165117</v>
      </c>
      <c r="AF47" s="185">
        <v>1.6812465828321486</v>
      </c>
      <c r="AG47" s="185">
        <v>1.5718972115910335</v>
      </c>
      <c r="AH47" s="185">
        <v>13.655002733734282</v>
      </c>
      <c r="AI47" s="185">
        <v>14.953526517222526</v>
      </c>
      <c r="AJ47" s="185">
        <v>1.763258611262985</v>
      </c>
    </row>
    <row r="48" spans="1:36" ht="12.75">
      <c r="A48" s="128">
        <v>45</v>
      </c>
      <c r="B48" s="128" t="s">
        <v>369</v>
      </c>
      <c r="C48" s="184">
        <v>3851</v>
      </c>
      <c r="D48" s="184">
        <v>3957</v>
      </c>
      <c r="E48" s="184">
        <v>3957</v>
      </c>
      <c r="F48" s="184">
        <v>2145</v>
      </c>
      <c r="G48" s="184">
        <v>1146</v>
      </c>
      <c r="H48" s="184">
        <v>392</v>
      </c>
      <c r="I48" s="184">
        <v>123</v>
      </c>
      <c r="J48" s="184">
        <v>45</v>
      </c>
      <c r="K48" s="184">
        <v>66</v>
      </c>
      <c r="L48" s="184">
        <v>78</v>
      </c>
      <c r="M48" s="185">
        <v>2.458620689655172</v>
      </c>
      <c r="N48" s="21">
        <v>3154</v>
      </c>
      <c r="O48" s="184">
        <v>1383</v>
      </c>
      <c r="P48" s="184">
        <v>1757</v>
      </c>
      <c r="Q48" s="184">
        <v>14</v>
      </c>
      <c r="R48" s="184">
        <v>55</v>
      </c>
      <c r="S48" s="184">
        <v>245</v>
      </c>
      <c r="T48" s="184">
        <v>365</v>
      </c>
      <c r="U48" s="184">
        <v>32</v>
      </c>
      <c r="V48" s="185">
        <v>55.699818229031415</v>
      </c>
      <c r="W48" s="185">
        <v>29.7585042846014</v>
      </c>
      <c r="X48" s="185">
        <v>10.179174240457025</v>
      </c>
      <c r="Y48" s="185">
        <v>3.193975590755648</v>
      </c>
      <c r="Z48" s="185">
        <v>1.1685276551545054</v>
      </c>
      <c r="AA48" s="185">
        <f t="shared" si="1"/>
        <v>1.7138405608932743</v>
      </c>
      <c r="AB48" s="185">
        <v>2.0254479356011426</v>
      </c>
      <c r="AC48" s="185">
        <v>81.90080498571798</v>
      </c>
      <c r="AD48" s="185">
        <v>35.91274993508179</v>
      </c>
      <c r="AE48" s="185">
        <v>45.624513113477015</v>
      </c>
      <c r="AF48" s="185">
        <v>0.36354193715917943</v>
      </c>
      <c r="AG48" s="185">
        <v>1.428200467411062</v>
      </c>
      <c r="AH48" s="185">
        <v>6.361983900285641</v>
      </c>
      <c r="AI48" s="185">
        <v>9.478057647364322</v>
      </c>
      <c r="AJ48" s="185">
        <v>0.8309529992209815</v>
      </c>
    </row>
    <row r="49" spans="1:36" ht="12.75">
      <c r="A49" s="128">
        <v>46</v>
      </c>
      <c r="B49" s="128" t="s">
        <v>114</v>
      </c>
      <c r="C49" s="184">
        <v>8017</v>
      </c>
      <c r="D49" s="184">
        <v>8201</v>
      </c>
      <c r="E49" s="184">
        <v>8201</v>
      </c>
      <c r="F49" s="184">
        <v>2691</v>
      </c>
      <c r="G49" s="184">
        <v>2540</v>
      </c>
      <c r="H49" s="184">
        <v>1848</v>
      </c>
      <c r="I49" s="184">
        <v>856</v>
      </c>
      <c r="J49" s="184">
        <v>82</v>
      </c>
      <c r="K49" s="184">
        <v>219</v>
      </c>
      <c r="L49" s="184">
        <v>207</v>
      </c>
      <c r="M49" s="185">
        <v>2.3625</v>
      </c>
      <c r="N49" s="21">
        <v>5915</v>
      </c>
      <c r="O49" s="184">
        <v>2732</v>
      </c>
      <c r="P49" s="184">
        <v>3125</v>
      </c>
      <c r="Q49" s="184">
        <v>58</v>
      </c>
      <c r="R49" s="184">
        <v>128</v>
      </c>
      <c r="S49" s="184">
        <v>679</v>
      </c>
      <c r="T49" s="184">
        <v>1236</v>
      </c>
      <c r="U49" s="184">
        <v>59</v>
      </c>
      <c r="V49" s="185">
        <v>33.56617188474492</v>
      </c>
      <c r="W49" s="185">
        <v>31.682674317076216</v>
      </c>
      <c r="X49" s="185">
        <v>23.051016589746787</v>
      </c>
      <c r="Y49" s="185">
        <v>10.677310714731195</v>
      </c>
      <c r="Z49" s="185">
        <v>1.0228264937008857</v>
      </c>
      <c r="AA49" s="185">
        <f t="shared" si="1"/>
        <v>2.7316951478109015</v>
      </c>
      <c r="AB49" s="185">
        <v>2.582013221903455</v>
      </c>
      <c r="AC49" s="185">
        <v>73.78071597854559</v>
      </c>
      <c r="AD49" s="185">
        <v>34.07758513159536</v>
      </c>
      <c r="AE49" s="185">
        <v>38.979668205064236</v>
      </c>
      <c r="AF49" s="185">
        <v>0.7234626418859923</v>
      </c>
      <c r="AG49" s="185">
        <v>1.5966072096794313</v>
      </c>
      <c r="AH49" s="185">
        <v>8.469502307596358</v>
      </c>
      <c r="AI49" s="185">
        <v>15.417238368467007</v>
      </c>
      <c r="AJ49" s="185">
        <v>0.7359361357116129</v>
      </c>
    </row>
    <row r="50" spans="1:36" ht="12.75">
      <c r="A50" s="128">
        <v>47</v>
      </c>
      <c r="B50" s="128" t="s">
        <v>370</v>
      </c>
      <c r="C50" s="184">
        <v>6781</v>
      </c>
      <c r="D50" s="184">
        <v>6908</v>
      </c>
      <c r="E50" s="184">
        <v>6908</v>
      </c>
      <c r="F50" s="184">
        <v>1370</v>
      </c>
      <c r="G50" s="184">
        <v>2156</v>
      </c>
      <c r="H50" s="184">
        <v>2236</v>
      </c>
      <c r="I50" s="184">
        <v>962</v>
      </c>
      <c r="J50" s="184">
        <v>57</v>
      </c>
      <c r="K50" s="184">
        <v>95</v>
      </c>
      <c r="L50" s="184">
        <v>207</v>
      </c>
      <c r="M50" s="185">
        <v>2.3634615384615385</v>
      </c>
      <c r="N50" s="21">
        <v>4544</v>
      </c>
      <c r="O50" s="184">
        <v>1742</v>
      </c>
      <c r="P50" s="184">
        <v>2741</v>
      </c>
      <c r="Q50" s="184">
        <v>61</v>
      </c>
      <c r="R50" s="184">
        <v>335</v>
      </c>
      <c r="S50" s="184">
        <v>995</v>
      </c>
      <c r="T50" s="184">
        <v>857</v>
      </c>
      <c r="U50" s="184">
        <v>50</v>
      </c>
      <c r="V50" s="185">
        <v>20.203509806813155</v>
      </c>
      <c r="W50" s="185">
        <v>31.79472054269282</v>
      </c>
      <c r="X50" s="185">
        <v>32.9744875387111</v>
      </c>
      <c r="Y50" s="185">
        <v>14.186698127119893</v>
      </c>
      <c r="Z50" s="185">
        <v>0.840583984663029</v>
      </c>
      <c r="AA50" s="185">
        <f t="shared" si="1"/>
        <v>1.400973307771715</v>
      </c>
      <c r="AB50" s="185">
        <v>3.052647102197316</v>
      </c>
      <c r="AC50" s="185">
        <v>67.01076537383867</v>
      </c>
      <c r="AD50" s="185">
        <v>25.689426338298187</v>
      </c>
      <c r="AE50" s="185">
        <v>40.42176670107654</v>
      </c>
      <c r="AF50" s="185">
        <v>0.8995723344639434</v>
      </c>
      <c r="AG50" s="185">
        <v>4.940274295826574</v>
      </c>
      <c r="AH50" s="185">
        <v>14.673352012977436</v>
      </c>
      <c r="AI50" s="185">
        <v>12.638253944845893</v>
      </c>
      <c r="AJ50" s="185">
        <v>0.737354372511429</v>
      </c>
    </row>
    <row r="51" spans="1:36" ht="12.75">
      <c r="A51" s="128">
        <v>48</v>
      </c>
      <c r="B51" s="128" t="s">
        <v>115</v>
      </c>
      <c r="C51" s="184">
        <v>3414</v>
      </c>
      <c r="D51" s="184">
        <v>3506</v>
      </c>
      <c r="E51" s="184">
        <v>3506</v>
      </c>
      <c r="F51" s="184">
        <v>1800</v>
      </c>
      <c r="G51" s="184">
        <v>1098</v>
      </c>
      <c r="H51" s="184">
        <v>431</v>
      </c>
      <c r="I51" s="184">
        <v>72</v>
      </c>
      <c r="J51" s="184">
        <v>13</v>
      </c>
      <c r="K51" s="184">
        <v>44</v>
      </c>
      <c r="L51" s="184">
        <v>60</v>
      </c>
      <c r="M51" s="185">
        <v>2.45</v>
      </c>
      <c r="N51" s="21">
        <v>2677</v>
      </c>
      <c r="O51" s="184">
        <v>1223</v>
      </c>
      <c r="P51" s="184">
        <v>1424</v>
      </c>
      <c r="Q51" s="184">
        <v>30</v>
      </c>
      <c r="R51" s="184">
        <v>33</v>
      </c>
      <c r="S51" s="184">
        <v>378</v>
      </c>
      <c r="T51" s="184">
        <v>274</v>
      </c>
      <c r="U51" s="184">
        <v>52</v>
      </c>
      <c r="V51" s="185">
        <v>52.72407732864674</v>
      </c>
      <c r="W51" s="185">
        <v>32.161687170474515</v>
      </c>
      <c r="X51" s="185">
        <v>12.62448740480375</v>
      </c>
      <c r="Y51" s="185">
        <v>2.10896309314587</v>
      </c>
      <c r="Z51" s="185">
        <v>0.3807850029291154</v>
      </c>
      <c r="AA51" s="185">
        <f t="shared" si="1"/>
        <v>1.2888107791446983</v>
      </c>
      <c r="AB51" s="185">
        <v>1.7574692442882252</v>
      </c>
      <c r="AC51" s="185">
        <v>78.4124194493263</v>
      </c>
      <c r="AD51" s="185">
        <v>35.82308142940832</v>
      </c>
      <c r="AE51" s="185">
        <v>41.71060339777387</v>
      </c>
      <c r="AF51" s="185">
        <v>0.8787346221441126</v>
      </c>
      <c r="AG51" s="185">
        <v>0.9666080843585236</v>
      </c>
      <c r="AH51" s="185">
        <v>11.072056239015819</v>
      </c>
      <c r="AI51" s="185">
        <v>8.025776215582894</v>
      </c>
      <c r="AJ51" s="185">
        <v>1.5231400117164615</v>
      </c>
    </row>
    <row r="52" spans="1:36" ht="12.75">
      <c r="A52" s="128">
        <v>49</v>
      </c>
      <c r="B52" s="128" t="s">
        <v>371</v>
      </c>
      <c r="C52" s="184">
        <v>3974</v>
      </c>
      <c r="D52" s="184">
        <v>4115</v>
      </c>
      <c r="E52" s="184">
        <v>4115</v>
      </c>
      <c r="F52" s="184">
        <v>2066</v>
      </c>
      <c r="G52" s="184">
        <v>1036</v>
      </c>
      <c r="H52" s="184">
        <v>513</v>
      </c>
      <c r="I52" s="184">
        <v>212</v>
      </c>
      <c r="J52" s="184">
        <v>147</v>
      </c>
      <c r="K52" s="184">
        <v>62</v>
      </c>
      <c r="L52" s="184">
        <v>65</v>
      </c>
      <c r="M52" s="185">
        <v>2.3433333333333333</v>
      </c>
      <c r="N52" s="21">
        <v>3204</v>
      </c>
      <c r="O52" s="184">
        <v>1786</v>
      </c>
      <c r="P52" s="184">
        <v>1406</v>
      </c>
      <c r="Q52" s="184">
        <v>12</v>
      </c>
      <c r="R52" s="184">
        <v>44</v>
      </c>
      <c r="S52" s="184">
        <v>228</v>
      </c>
      <c r="T52" s="184">
        <v>462</v>
      </c>
      <c r="U52" s="184">
        <v>36</v>
      </c>
      <c r="V52" s="185">
        <v>51.98792148968294</v>
      </c>
      <c r="W52" s="185">
        <v>26.0694514343231</v>
      </c>
      <c r="X52" s="185">
        <v>12.908907901358832</v>
      </c>
      <c r="Y52" s="185">
        <v>5.334675390035229</v>
      </c>
      <c r="Z52" s="185">
        <v>3.6990437845998994</v>
      </c>
      <c r="AA52" s="185">
        <f t="shared" si="1"/>
        <v>1.560140915953699</v>
      </c>
      <c r="AB52" s="185">
        <v>1.6356316054353295</v>
      </c>
      <c r="AC52" s="185">
        <v>80.62405636638148</v>
      </c>
      <c r="AD52" s="185">
        <v>44.94212380473075</v>
      </c>
      <c r="AE52" s="185">
        <v>35.37996980372421</v>
      </c>
      <c r="AF52" s="185">
        <v>0.3019627579265224</v>
      </c>
      <c r="AG52" s="185">
        <v>1.1071967790639154</v>
      </c>
      <c r="AH52" s="185">
        <v>5.737292400603926</v>
      </c>
      <c r="AI52" s="185">
        <v>11.625566180171113</v>
      </c>
      <c r="AJ52" s="185">
        <v>0.9058882737795673</v>
      </c>
    </row>
    <row r="53" spans="1:36" ht="12.75">
      <c r="A53" s="128">
        <v>50</v>
      </c>
      <c r="B53" s="128" t="s">
        <v>372</v>
      </c>
      <c r="C53" s="184">
        <v>3472</v>
      </c>
      <c r="D53" s="184">
        <v>3696</v>
      </c>
      <c r="E53" s="184">
        <v>3623</v>
      </c>
      <c r="F53" s="184">
        <v>594</v>
      </c>
      <c r="G53" s="184">
        <v>537</v>
      </c>
      <c r="H53" s="184">
        <v>826</v>
      </c>
      <c r="I53" s="184">
        <v>1427</v>
      </c>
      <c r="J53" s="184">
        <v>1</v>
      </c>
      <c r="K53" s="184">
        <v>84</v>
      </c>
      <c r="L53" s="184">
        <v>171</v>
      </c>
      <c r="M53" s="185">
        <v>2.137931034482758</v>
      </c>
      <c r="N53" s="21">
        <v>1724</v>
      </c>
      <c r="O53" s="184">
        <v>931</v>
      </c>
      <c r="P53" s="184">
        <v>696</v>
      </c>
      <c r="Q53" s="184">
        <v>97</v>
      </c>
      <c r="R53" s="184">
        <v>346</v>
      </c>
      <c r="S53" s="184">
        <v>403</v>
      </c>
      <c r="T53" s="184">
        <v>906</v>
      </c>
      <c r="U53" s="184">
        <v>93</v>
      </c>
      <c r="V53" s="185">
        <v>17.108294930875577</v>
      </c>
      <c r="W53" s="185">
        <v>15.466589861751151</v>
      </c>
      <c r="X53" s="185">
        <v>23.790322580645164</v>
      </c>
      <c r="Y53" s="185">
        <v>41.10023041474654</v>
      </c>
      <c r="Z53" s="185">
        <v>0.02880184331797235</v>
      </c>
      <c r="AA53" s="185">
        <f t="shared" si="1"/>
        <v>2.4193548387096775</v>
      </c>
      <c r="AB53" s="185">
        <v>4.925115207373272</v>
      </c>
      <c r="AC53" s="185">
        <v>49.65437788018433</v>
      </c>
      <c r="AD53" s="185">
        <v>26.814516129032256</v>
      </c>
      <c r="AE53" s="185">
        <v>20.046082949308754</v>
      </c>
      <c r="AF53" s="185">
        <v>2.793778801843318</v>
      </c>
      <c r="AG53" s="185">
        <v>9.965437788018432</v>
      </c>
      <c r="AH53" s="185">
        <v>11.607142857142858</v>
      </c>
      <c r="AI53" s="185">
        <v>26.09447004608295</v>
      </c>
      <c r="AJ53" s="185">
        <v>2.6785714285714284</v>
      </c>
    </row>
    <row r="54" spans="1:36" ht="12.75">
      <c r="A54" s="128">
        <v>51</v>
      </c>
      <c r="B54" s="128" t="s">
        <v>373</v>
      </c>
      <c r="C54" s="184">
        <v>3699</v>
      </c>
      <c r="D54" s="184">
        <v>3844</v>
      </c>
      <c r="E54" s="184">
        <v>3844</v>
      </c>
      <c r="F54" s="184">
        <v>2229</v>
      </c>
      <c r="G54" s="184">
        <v>1118</v>
      </c>
      <c r="H54" s="184">
        <v>210</v>
      </c>
      <c r="I54" s="184">
        <v>35</v>
      </c>
      <c r="J54" s="184">
        <v>107</v>
      </c>
      <c r="K54" s="184">
        <v>96</v>
      </c>
      <c r="L54" s="184">
        <v>109</v>
      </c>
      <c r="M54" s="185">
        <v>2.3666666666666667</v>
      </c>
      <c r="N54" s="21">
        <v>2784</v>
      </c>
      <c r="O54" s="184">
        <v>1406</v>
      </c>
      <c r="P54" s="184">
        <v>1347</v>
      </c>
      <c r="Q54" s="184">
        <v>31</v>
      </c>
      <c r="R54" s="184">
        <v>88</v>
      </c>
      <c r="S54" s="184">
        <v>357</v>
      </c>
      <c r="T54" s="184">
        <v>399</v>
      </c>
      <c r="U54" s="184">
        <v>71</v>
      </c>
      <c r="V54" s="185">
        <v>60.25952960259529</v>
      </c>
      <c r="W54" s="185">
        <v>30.224384968910517</v>
      </c>
      <c r="X54" s="185">
        <v>5.6772100567721</v>
      </c>
      <c r="Y54" s="185">
        <v>0.9462016761286834</v>
      </c>
      <c r="Z54" s="185">
        <v>2.8926736955934036</v>
      </c>
      <c r="AA54" s="185">
        <f t="shared" si="1"/>
        <v>2.5952960259529605</v>
      </c>
      <c r="AB54" s="185">
        <v>2.946742362800757</v>
      </c>
      <c r="AC54" s="185">
        <v>75.26358475263585</v>
      </c>
      <c r="AD54" s="185">
        <v>38.0102730467694</v>
      </c>
      <c r="AE54" s="185">
        <v>36.41524736415248</v>
      </c>
      <c r="AF54" s="185">
        <v>0.8380643417139767</v>
      </c>
      <c r="AG54" s="185">
        <v>2.379021357123547</v>
      </c>
      <c r="AH54" s="185">
        <v>9.651257096512571</v>
      </c>
      <c r="AI54" s="185">
        <v>10.78669910786699</v>
      </c>
      <c r="AJ54" s="185">
        <v>1.9194376858610436</v>
      </c>
    </row>
    <row r="55" spans="1:36" ht="12.75">
      <c r="A55" s="128">
        <v>52</v>
      </c>
      <c r="B55" s="128" t="s">
        <v>374</v>
      </c>
      <c r="C55" s="184">
        <v>3884</v>
      </c>
      <c r="D55" s="184">
        <v>4110</v>
      </c>
      <c r="E55" s="184">
        <v>4109</v>
      </c>
      <c r="F55" s="184">
        <v>1746</v>
      </c>
      <c r="G55" s="184">
        <v>1209</v>
      </c>
      <c r="H55" s="184">
        <v>734</v>
      </c>
      <c r="I55" s="184">
        <v>168</v>
      </c>
      <c r="J55" s="184">
        <v>25</v>
      </c>
      <c r="K55" s="184">
        <v>42</v>
      </c>
      <c r="L55" s="184">
        <v>60</v>
      </c>
      <c r="M55" s="185">
        <v>2.5</v>
      </c>
      <c r="N55" s="21">
        <v>2731</v>
      </c>
      <c r="O55" s="184">
        <v>1122</v>
      </c>
      <c r="P55" s="184">
        <v>1577</v>
      </c>
      <c r="Q55" s="184">
        <v>32</v>
      </c>
      <c r="R55" s="184">
        <v>91</v>
      </c>
      <c r="S55" s="184">
        <v>374</v>
      </c>
      <c r="T55" s="184">
        <v>646</v>
      </c>
      <c r="U55" s="184">
        <v>42</v>
      </c>
      <c r="V55" s="185">
        <v>44.953656024716786</v>
      </c>
      <c r="W55" s="185">
        <v>31.127703398558186</v>
      </c>
      <c r="X55" s="185">
        <v>18.89804325437693</v>
      </c>
      <c r="Y55" s="185">
        <v>4.325437693099897</v>
      </c>
      <c r="Z55" s="185">
        <v>0.6436663233779609</v>
      </c>
      <c r="AA55" s="185">
        <f t="shared" si="1"/>
        <v>1.0813594232749741</v>
      </c>
      <c r="AB55" s="185">
        <v>1.544799176107106</v>
      </c>
      <c r="AC55" s="185">
        <v>70.31410916580845</v>
      </c>
      <c r="AD55" s="185">
        <v>28.887744593202886</v>
      </c>
      <c r="AE55" s="185">
        <v>40.60247167868177</v>
      </c>
      <c r="AF55" s="185">
        <v>0.8238928939237898</v>
      </c>
      <c r="AG55" s="185">
        <v>2.3429454170957773</v>
      </c>
      <c r="AH55" s="185">
        <v>9.629248197734293</v>
      </c>
      <c r="AI55" s="185">
        <v>16.632337796086507</v>
      </c>
      <c r="AJ55" s="185">
        <v>1.0813594232749741</v>
      </c>
    </row>
    <row r="56" spans="1:36" ht="12.75">
      <c r="A56" s="128">
        <v>53</v>
      </c>
      <c r="B56" s="128" t="s">
        <v>116</v>
      </c>
      <c r="C56" s="184">
        <v>4179</v>
      </c>
      <c r="D56" s="184">
        <v>4354</v>
      </c>
      <c r="E56" s="184">
        <v>4354</v>
      </c>
      <c r="F56" s="184">
        <v>1582</v>
      </c>
      <c r="G56" s="184">
        <v>1213</v>
      </c>
      <c r="H56" s="184">
        <v>825</v>
      </c>
      <c r="I56" s="184">
        <v>306</v>
      </c>
      <c r="J56" s="184">
        <v>253</v>
      </c>
      <c r="K56" s="184">
        <v>97</v>
      </c>
      <c r="L56" s="184">
        <v>160</v>
      </c>
      <c r="M56" s="185">
        <v>2.4290322580645154</v>
      </c>
      <c r="N56" s="21">
        <v>2754</v>
      </c>
      <c r="O56" s="184">
        <v>1341</v>
      </c>
      <c r="P56" s="184">
        <v>1380</v>
      </c>
      <c r="Q56" s="184">
        <v>33</v>
      </c>
      <c r="R56" s="184">
        <v>314</v>
      </c>
      <c r="S56" s="184">
        <v>136</v>
      </c>
      <c r="T56" s="184">
        <v>907</v>
      </c>
      <c r="U56" s="184">
        <v>68</v>
      </c>
      <c r="V56" s="185">
        <v>37.85594639865997</v>
      </c>
      <c r="W56" s="185">
        <v>29.026082794927017</v>
      </c>
      <c r="X56" s="185">
        <v>19.74156496769562</v>
      </c>
      <c r="Y56" s="185">
        <v>7.322325915290739</v>
      </c>
      <c r="Z56" s="185">
        <v>6.054079923426657</v>
      </c>
      <c r="AA56" s="185">
        <f t="shared" si="1"/>
        <v>2.321129456807849</v>
      </c>
      <c r="AB56" s="185">
        <v>3.8286671452500602</v>
      </c>
      <c r="AC56" s="185">
        <v>65.90093323761664</v>
      </c>
      <c r="AD56" s="185">
        <v>32.08901651112706</v>
      </c>
      <c r="AE56" s="185">
        <v>33.022254127781764</v>
      </c>
      <c r="AF56" s="185">
        <v>0.7896625987078248</v>
      </c>
      <c r="AG56" s="185">
        <v>7.5137592725532425</v>
      </c>
      <c r="AH56" s="185">
        <v>3.254367073462551</v>
      </c>
      <c r="AI56" s="185">
        <v>21.703756879636277</v>
      </c>
      <c r="AJ56" s="185">
        <v>1.6271835367312755</v>
      </c>
    </row>
    <row r="57" spans="1:36" ht="12.75">
      <c r="A57" s="128">
        <v>54</v>
      </c>
      <c r="B57" s="128" t="s">
        <v>375</v>
      </c>
      <c r="C57" s="184">
        <v>3729</v>
      </c>
      <c r="D57" s="184">
        <v>3925</v>
      </c>
      <c r="E57" s="184">
        <v>3868</v>
      </c>
      <c r="F57" s="184">
        <v>399</v>
      </c>
      <c r="G57" s="184">
        <v>1088</v>
      </c>
      <c r="H57" s="184">
        <v>952</v>
      </c>
      <c r="I57" s="184">
        <v>1235</v>
      </c>
      <c r="J57" s="184">
        <v>1</v>
      </c>
      <c r="K57" s="184">
        <v>100</v>
      </c>
      <c r="L57" s="184">
        <v>185</v>
      </c>
      <c r="M57" s="185">
        <v>2.23448275862069</v>
      </c>
      <c r="N57" s="21">
        <v>1996</v>
      </c>
      <c r="O57" s="184">
        <v>1102</v>
      </c>
      <c r="P57" s="184">
        <v>884</v>
      </c>
      <c r="Q57" s="184">
        <v>10</v>
      </c>
      <c r="R57" s="184">
        <v>126</v>
      </c>
      <c r="S57" s="184">
        <v>347</v>
      </c>
      <c r="T57" s="184">
        <v>1216</v>
      </c>
      <c r="U57" s="184">
        <v>44</v>
      </c>
      <c r="V57" s="185">
        <v>10.699919549477071</v>
      </c>
      <c r="W57" s="185">
        <v>29.176722982032715</v>
      </c>
      <c r="X57" s="185">
        <v>25.52963260927863</v>
      </c>
      <c r="Y57" s="185">
        <v>33.11879860552427</v>
      </c>
      <c r="Z57" s="185">
        <v>0.026816840976133013</v>
      </c>
      <c r="AA57" s="185">
        <f t="shared" si="1"/>
        <v>2.681684097613301</v>
      </c>
      <c r="AB57" s="185">
        <v>4.961115580584607</v>
      </c>
      <c r="AC57" s="185">
        <v>53.52641458836149</v>
      </c>
      <c r="AD57" s="185">
        <v>29.552158755698578</v>
      </c>
      <c r="AE57" s="185">
        <v>23.706087422901582</v>
      </c>
      <c r="AF57" s="185">
        <v>0.2681684097613301</v>
      </c>
      <c r="AG57" s="185">
        <v>3.3789219629927594</v>
      </c>
      <c r="AH57" s="185">
        <v>9.305443818718155</v>
      </c>
      <c r="AI57" s="185">
        <v>32.60927862697775</v>
      </c>
      <c r="AJ57" s="185">
        <v>1.1799410029498525</v>
      </c>
    </row>
    <row r="58" spans="1:36" ht="12.75">
      <c r="A58" s="128">
        <v>55</v>
      </c>
      <c r="B58" s="128" t="s">
        <v>376</v>
      </c>
      <c r="C58" s="184">
        <v>3322</v>
      </c>
      <c r="D58" s="184">
        <v>3423</v>
      </c>
      <c r="E58" s="184">
        <v>3423</v>
      </c>
      <c r="F58" s="184">
        <v>1707</v>
      </c>
      <c r="G58" s="184">
        <v>1004</v>
      </c>
      <c r="H58" s="184">
        <v>443</v>
      </c>
      <c r="I58" s="184">
        <v>153</v>
      </c>
      <c r="J58" s="184">
        <v>15</v>
      </c>
      <c r="K58" s="184">
        <v>45</v>
      </c>
      <c r="L58" s="184">
        <v>60</v>
      </c>
      <c r="M58" s="185">
        <v>2.3208333333333333</v>
      </c>
      <c r="N58" s="21">
        <v>2681</v>
      </c>
      <c r="O58" s="184">
        <v>1313</v>
      </c>
      <c r="P58" s="184">
        <v>1357</v>
      </c>
      <c r="Q58" s="184">
        <v>11</v>
      </c>
      <c r="R58" s="184">
        <v>45</v>
      </c>
      <c r="S58" s="184">
        <v>201</v>
      </c>
      <c r="T58" s="184">
        <v>358</v>
      </c>
      <c r="U58" s="184">
        <v>37</v>
      </c>
      <c r="V58" s="185">
        <v>51.38470800722457</v>
      </c>
      <c r="W58" s="185">
        <v>30.222757375075254</v>
      </c>
      <c r="X58" s="185">
        <v>13.33534015653221</v>
      </c>
      <c r="Y58" s="185">
        <v>4.605659241420831</v>
      </c>
      <c r="Z58" s="185">
        <v>0.45153521974714034</v>
      </c>
      <c r="AA58" s="185">
        <f t="shared" si="1"/>
        <v>1.3546056592414208</v>
      </c>
      <c r="AB58" s="185">
        <v>1.8061408789885613</v>
      </c>
      <c r="AC58" s="185">
        <v>80.70439494280554</v>
      </c>
      <c r="AD58" s="185">
        <v>39.524382901866346</v>
      </c>
      <c r="AE58" s="185">
        <v>40.84888621312462</v>
      </c>
      <c r="AF58" s="185">
        <v>0.33112582781456956</v>
      </c>
      <c r="AG58" s="185">
        <v>1.3546056592414208</v>
      </c>
      <c r="AH58" s="185">
        <v>6.050571944611679</v>
      </c>
      <c r="AI58" s="185">
        <v>10.77664057796508</v>
      </c>
      <c r="AJ58" s="185">
        <v>1.1137868753762794</v>
      </c>
    </row>
    <row r="59" spans="1:36" ht="12.75">
      <c r="A59" s="128">
        <v>56</v>
      </c>
      <c r="B59" s="128" t="s">
        <v>377</v>
      </c>
      <c r="C59" s="184">
        <v>3596</v>
      </c>
      <c r="D59" s="184">
        <v>3763</v>
      </c>
      <c r="E59" s="184">
        <v>3763</v>
      </c>
      <c r="F59" s="184">
        <v>1732</v>
      </c>
      <c r="G59" s="184">
        <v>973</v>
      </c>
      <c r="H59" s="184">
        <v>573</v>
      </c>
      <c r="I59" s="184">
        <v>315</v>
      </c>
      <c r="J59" s="184">
        <v>3</v>
      </c>
      <c r="K59" s="184">
        <v>51</v>
      </c>
      <c r="L59" s="184">
        <v>75</v>
      </c>
      <c r="M59" s="185">
        <v>2.2961538461538464</v>
      </c>
      <c r="N59" s="21">
        <v>2545</v>
      </c>
      <c r="O59" s="184">
        <v>1198</v>
      </c>
      <c r="P59" s="184">
        <v>1340</v>
      </c>
      <c r="Q59" s="184">
        <v>7</v>
      </c>
      <c r="R59" s="184">
        <v>57</v>
      </c>
      <c r="S59" s="184">
        <v>325</v>
      </c>
      <c r="T59" s="184">
        <v>612</v>
      </c>
      <c r="U59" s="184">
        <v>57</v>
      </c>
      <c r="V59" s="185">
        <v>48.16462736373748</v>
      </c>
      <c r="W59" s="185">
        <v>27.057842046718577</v>
      </c>
      <c r="X59" s="185">
        <v>15.93437152391546</v>
      </c>
      <c r="Y59" s="185">
        <v>8.759733036707452</v>
      </c>
      <c r="Z59" s="185">
        <v>0.08342602892102337</v>
      </c>
      <c r="AA59" s="185">
        <f t="shared" si="1"/>
        <v>1.418242491657397</v>
      </c>
      <c r="AB59" s="185">
        <v>2.0856507230255836</v>
      </c>
      <c r="AC59" s="185">
        <v>70.77308120133482</v>
      </c>
      <c r="AD59" s="185">
        <v>33.31479421579533</v>
      </c>
      <c r="AE59" s="185">
        <v>37.263626251390434</v>
      </c>
      <c r="AF59" s="185">
        <v>0.1946607341490545</v>
      </c>
      <c r="AG59" s="185">
        <v>1.585094549499444</v>
      </c>
      <c r="AH59" s="185">
        <v>9.03781979977753</v>
      </c>
      <c r="AI59" s="185">
        <v>17.018909899888765</v>
      </c>
      <c r="AJ59" s="185">
        <v>1.585094549499444</v>
      </c>
    </row>
    <row r="60" spans="1:36" ht="12.75">
      <c r="A60" s="128">
        <v>57</v>
      </c>
      <c r="B60" s="128" t="s">
        <v>117</v>
      </c>
      <c r="C60" s="184">
        <v>3845</v>
      </c>
      <c r="D60" s="184">
        <v>3972</v>
      </c>
      <c r="E60" s="184">
        <v>3969</v>
      </c>
      <c r="F60" s="184">
        <v>1951</v>
      </c>
      <c r="G60" s="184">
        <v>1003</v>
      </c>
      <c r="H60" s="184">
        <v>631</v>
      </c>
      <c r="I60" s="184">
        <v>188</v>
      </c>
      <c r="J60" s="184">
        <v>68</v>
      </c>
      <c r="K60" s="184">
        <v>43</v>
      </c>
      <c r="L60" s="184">
        <v>64</v>
      </c>
      <c r="M60" s="185">
        <v>2.471428571428571</v>
      </c>
      <c r="N60" s="21">
        <v>3004</v>
      </c>
      <c r="O60" s="184">
        <v>1265</v>
      </c>
      <c r="P60" s="184">
        <v>1679</v>
      </c>
      <c r="Q60" s="184">
        <v>60</v>
      </c>
      <c r="R60" s="184">
        <v>295</v>
      </c>
      <c r="S60" s="184">
        <v>123</v>
      </c>
      <c r="T60" s="184">
        <v>375</v>
      </c>
      <c r="U60" s="184">
        <v>48</v>
      </c>
      <c r="V60" s="185">
        <v>50.74122236671001</v>
      </c>
      <c r="W60" s="185">
        <v>26.085825747724318</v>
      </c>
      <c r="X60" s="185">
        <v>16.410923276983095</v>
      </c>
      <c r="Y60" s="185">
        <v>4.889466840052015</v>
      </c>
      <c r="Z60" s="185">
        <v>1.7685305591677505</v>
      </c>
      <c r="AA60" s="185">
        <f t="shared" si="1"/>
        <v>1.1183355006501952</v>
      </c>
      <c r="AB60" s="185">
        <v>1.6644993498049414</v>
      </c>
      <c r="AC60" s="185">
        <v>78.12743823146945</v>
      </c>
      <c r="AD60" s="185">
        <v>32.8998699609883</v>
      </c>
      <c r="AE60" s="185">
        <v>43.66710013003901</v>
      </c>
      <c r="AF60" s="185">
        <v>1.5604681404421328</v>
      </c>
      <c r="AG60" s="185">
        <v>7.672301690507152</v>
      </c>
      <c r="AH60" s="185">
        <v>3.198959687906372</v>
      </c>
      <c r="AI60" s="185">
        <v>9.752925877763328</v>
      </c>
      <c r="AJ60" s="185">
        <v>1.2483745123537062</v>
      </c>
    </row>
    <row r="61" spans="1:36" ht="12.75">
      <c r="A61" s="128">
        <v>58</v>
      </c>
      <c r="B61" s="128" t="s">
        <v>378</v>
      </c>
      <c r="C61" s="184">
        <v>4066</v>
      </c>
      <c r="D61" s="184">
        <v>4183</v>
      </c>
      <c r="E61" s="184">
        <v>4173</v>
      </c>
      <c r="F61" s="184">
        <v>1006</v>
      </c>
      <c r="G61" s="184">
        <v>1580</v>
      </c>
      <c r="H61" s="184">
        <v>858</v>
      </c>
      <c r="I61" s="184">
        <v>540</v>
      </c>
      <c r="J61" s="184">
        <v>70</v>
      </c>
      <c r="K61" s="184">
        <v>120</v>
      </c>
      <c r="L61" s="184">
        <v>287</v>
      </c>
      <c r="M61" s="185">
        <v>2.4566666666666666</v>
      </c>
      <c r="N61" s="21">
        <v>2278</v>
      </c>
      <c r="O61" s="184">
        <v>1140</v>
      </c>
      <c r="P61" s="184">
        <v>1113</v>
      </c>
      <c r="Q61" s="184">
        <v>25</v>
      </c>
      <c r="R61" s="184">
        <v>214</v>
      </c>
      <c r="S61" s="184">
        <v>656</v>
      </c>
      <c r="T61" s="184">
        <v>860</v>
      </c>
      <c r="U61" s="184">
        <v>58</v>
      </c>
      <c r="V61" s="185">
        <v>24.74176094441712</v>
      </c>
      <c r="W61" s="185">
        <v>38.85882931628136</v>
      </c>
      <c r="X61" s="185">
        <v>21.101819970486964</v>
      </c>
      <c r="Y61" s="185">
        <v>13.280865715691098</v>
      </c>
      <c r="Z61" s="185">
        <v>1.721593703885883</v>
      </c>
      <c r="AA61" s="185">
        <f t="shared" si="1"/>
        <v>2.9513034923757995</v>
      </c>
      <c r="AB61" s="185">
        <v>7.058534185932119</v>
      </c>
      <c r="AC61" s="185">
        <v>56.02557796360058</v>
      </c>
      <c r="AD61" s="185">
        <v>28.037383177570092</v>
      </c>
      <c r="AE61" s="185">
        <v>27.373339891785538</v>
      </c>
      <c r="AF61" s="185">
        <v>0.6148548942449582</v>
      </c>
      <c r="AG61" s="185">
        <v>5.263157894736842</v>
      </c>
      <c r="AH61" s="185">
        <v>16.133792424987703</v>
      </c>
      <c r="AI61" s="185">
        <v>21.15100836202656</v>
      </c>
      <c r="AJ61" s="185">
        <v>1.426463354648303</v>
      </c>
    </row>
    <row r="62" spans="1:36" s="132" customFormat="1" ht="12.75">
      <c r="A62" s="132">
        <v>59</v>
      </c>
      <c r="B62" s="132" t="s">
        <v>379</v>
      </c>
      <c r="C62" s="189">
        <v>4509</v>
      </c>
      <c r="D62" s="189">
        <v>4712</v>
      </c>
      <c r="E62" s="189">
        <v>4691</v>
      </c>
      <c r="F62" s="189">
        <v>1543</v>
      </c>
      <c r="G62" s="189">
        <v>1219</v>
      </c>
      <c r="H62" s="189">
        <v>758</v>
      </c>
      <c r="I62" s="189">
        <v>941</v>
      </c>
      <c r="J62" s="189">
        <v>22</v>
      </c>
      <c r="K62" s="189">
        <v>121</v>
      </c>
      <c r="L62" s="189">
        <v>290</v>
      </c>
      <c r="M62" s="140">
        <v>2.233333333333333</v>
      </c>
      <c r="N62" s="21">
        <v>2620</v>
      </c>
      <c r="O62" s="189">
        <v>1391</v>
      </c>
      <c r="P62" s="189">
        <v>1208</v>
      </c>
      <c r="Q62" s="189">
        <v>21</v>
      </c>
      <c r="R62" s="189">
        <v>155</v>
      </c>
      <c r="S62" s="189">
        <v>774</v>
      </c>
      <c r="T62" s="189">
        <v>897</v>
      </c>
      <c r="U62" s="189">
        <v>63</v>
      </c>
      <c r="V62" s="140">
        <v>34.22044799290308</v>
      </c>
      <c r="W62" s="140">
        <v>27.034819250388114</v>
      </c>
      <c r="X62" s="140">
        <v>16.81082279884675</v>
      </c>
      <c r="Y62" s="140">
        <v>20.869372366378354</v>
      </c>
      <c r="Z62" s="140">
        <v>0.4879130627633622</v>
      </c>
      <c r="AA62" s="185">
        <f t="shared" si="1"/>
        <v>2.683521845198492</v>
      </c>
      <c r="AB62" s="140">
        <v>6.431581281880683</v>
      </c>
      <c r="AC62" s="185">
        <v>58.106010201818584</v>
      </c>
      <c r="AD62" s="140">
        <v>30.849412286538037</v>
      </c>
      <c r="AE62" s="140">
        <v>26.79086271900643</v>
      </c>
      <c r="AF62" s="140">
        <v>0.4657351962741184</v>
      </c>
      <c r="AG62" s="140">
        <v>3.4375693058327785</v>
      </c>
      <c r="AH62" s="140">
        <v>17.16566866267465</v>
      </c>
      <c r="AI62" s="140">
        <v>19.89354624085163</v>
      </c>
      <c r="AJ62" s="140">
        <v>1.3972055888223553</v>
      </c>
    </row>
    <row r="63" spans="1:36" s="132" customFormat="1" ht="12.75">
      <c r="A63" s="132">
        <v>60</v>
      </c>
      <c r="B63" s="132" t="s">
        <v>118</v>
      </c>
      <c r="C63" s="189">
        <v>4279</v>
      </c>
      <c r="D63" s="189">
        <v>4418</v>
      </c>
      <c r="E63" s="189">
        <v>4418</v>
      </c>
      <c r="F63" s="189">
        <v>2173</v>
      </c>
      <c r="G63" s="189">
        <v>1457</v>
      </c>
      <c r="H63" s="189">
        <v>486</v>
      </c>
      <c r="I63" s="189">
        <v>158</v>
      </c>
      <c r="J63" s="189">
        <v>5</v>
      </c>
      <c r="K63" s="189">
        <v>66</v>
      </c>
      <c r="L63" s="189">
        <v>66</v>
      </c>
      <c r="M63" s="140">
        <v>2.3875</v>
      </c>
      <c r="N63" s="21">
        <v>2926</v>
      </c>
      <c r="O63" s="189">
        <v>1571</v>
      </c>
      <c r="P63" s="189">
        <v>1309</v>
      </c>
      <c r="Q63" s="189">
        <v>46</v>
      </c>
      <c r="R63" s="189">
        <v>32</v>
      </c>
      <c r="S63" s="189">
        <v>517</v>
      </c>
      <c r="T63" s="189">
        <v>486</v>
      </c>
      <c r="U63" s="189">
        <v>318</v>
      </c>
      <c r="V63" s="140">
        <v>50.782893199345644</v>
      </c>
      <c r="W63" s="140">
        <v>34.05001168497313</v>
      </c>
      <c r="X63" s="140">
        <v>11.357793877074082</v>
      </c>
      <c r="Y63" s="140">
        <v>3.6924515073615334</v>
      </c>
      <c r="Z63" s="140">
        <v>0.11684973124561812</v>
      </c>
      <c r="AA63" s="185">
        <f t="shared" si="1"/>
        <v>1.5424164524421593</v>
      </c>
      <c r="AB63" s="140">
        <v>1.5424164524421593</v>
      </c>
      <c r="AC63" s="185">
        <v>68.38046272493574</v>
      </c>
      <c r="AD63" s="140">
        <v>36.71418555737322</v>
      </c>
      <c r="AE63" s="140">
        <v>30.59125964010283</v>
      </c>
      <c r="AF63" s="140">
        <v>1.075017527459687</v>
      </c>
      <c r="AG63" s="140">
        <v>0.7478382799719561</v>
      </c>
      <c r="AH63" s="140">
        <v>12.082262210796916</v>
      </c>
      <c r="AI63" s="140">
        <v>11.357793877074082</v>
      </c>
      <c r="AJ63" s="140">
        <v>7.431642907221312</v>
      </c>
    </row>
    <row r="64" spans="1:36" s="132" customFormat="1" ht="12.75">
      <c r="A64" s="152" t="s">
        <v>171</v>
      </c>
      <c r="B64" s="19" t="s">
        <v>89</v>
      </c>
      <c r="C64" s="129">
        <v>46714</v>
      </c>
      <c r="D64" s="129">
        <v>48835</v>
      </c>
      <c r="E64" s="129">
        <v>48288</v>
      </c>
      <c r="F64" s="189">
        <v>4890</v>
      </c>
      <c r="G64" s="189">
        <v>12681</v>
      </c>
      <c r="H64" s="189">
        <v>14041</v>
      </c>
      <c r="I64" s="189">
        <v>14510</v>
      </c>
      <c r="J64" s="189">
        <v>80</v>
      </c>
      <c r="K64" s="132">
        <v>1196</v>
      </c>
      <c r="L64" s="132">
        <v>2697</v>
      </c>
      <c r="M64" s="132">
        <v>2.3</v>
      </c>
      <c r="N64" s="21">
        <v>22697</v>
      </c>
      <c r="O64" s="132">
        <v>11639</v>
      </c>
      <c r="P64" s="132">
        <v>10532</v>
      </c>
      <c r="Q64" s="132">
        <v>526</v>
      </c>
      <c r="R64" s="132">
        <v>7109</v>
      </c>
      <c r="S64" s="132">
        <v>3914</v>
      </c>
      <c r="T64" s="132">
        <v>12258</v>
      </c>
      <c r="U64" s="132">
        <v>736</v>
      </c>
      <c r="V64" s="140">
        <v>10.467953932439954</v>
      </c>
      <c r="W64" s="140">
        <v>27.146037590443978</v>
      </c>
      <c r="X64" s="140">
        <v>30.05737038147022</v>
      </c>
      <c r="Y64" s="140">
        <v>31.061352057199127</v>
      </c>
      <c r="Z64" s="140">
        <v>0.17125487006036733</v>
      </c>
      <c r="AA64" s="185">
        <f t="shared" si="1"/>
        <v>2.5602603074024914</v>
      </c>
      <c r="AB64" s="140">
        <v>5.585238568588469</v>
      </c>
      <c r="AC64" s="185">
        <v>48.587147322001975</v>
      </c>
      <c r="AD64" s="140">
        <v>24.915442907907696</v>
      </c>
      <c r="AE64" s="140">
        <v>22.54570364344736</v>
      </c>
      <c r="AF64" s="140">
        <v>1.1260007706469153</v>
      </c>
      <c r="AG64" s="140">
        <v>15.218135890739394</v>
      </c>
      <c r="AH64" s="140">
        <v>8.378644517703473</v>
      </c>
      <c r="AI64" s="140">
        <v>26.240527464999786</v>
      </c>
      <c r="AJ64" s="140">
        <v>1.5755448045553795</v>
      </c>
    </row>
    <row r="65" spans="1:36" s="132" customFormat="1" ht="12.75">
      <c r="A65" s="152" t="s">
        <v>172</v>
      </c>
      <c r="B65" s="19" t="s">
        <v>90</v>
      </c>
      <c r="C65" s="129">
        <v>34614</v>
      </c>
      <c r="D65" s="129">
        <v>35760</v>
      </c>
      <c r="E65" s="129">
        <v>35747</v>
      </c>
      <c r="F65" s="189">
        <v>14696</v>
      </c>
      <c r="G65" s="189">
        <v>11079</v>
      </c>
      <c r="H65" s="189">
        <v>6085</v>
      </c>
      <c r="I65" s="189">
        <v>2421</v>
      </c>
      <c r="J65" s="189">
        <v>321</v>
      </c>
      <c r="K65" s="132">
        <v>598</v>
      </c>
      <c r="L65" s="132">
        <v>806</v>
      </c>
      <c r="M65" s="132">
        <v>2.4</v>
      </c>
      <c r="N65" s="21">
        <v>24225</v>
      </c>
      <c r="O65" s="132">
        <v>11145</v>
      </c>
      <c r="P65" s="132">
        <v>12574</v>
      </c>
      <c r="Q65" s="132">
        <v>506</v>
      </c>
      <c r="R65" s="132">
        <v>457</v>
      </c>
      <c r="S65" s="132">
        <v>4487</v>
      </c>
      <c r="T65" s="132">
        <v>4576</v>
      </c>
      <c r="U65" s="132">
        <v>869</v>
      </c>
      <c r="V65" s="140">
        <v>42.45680938348645</v>
      </c>
      <c r="W65" s="140">
        <v>32.00728029121165</v>
      </c>
      <c r="X65" s="140">
        <v>17.579592072571792</v>
      </c>
      <c r="Y65" s="140">
        <v>6.994279771190848</v>
      </c>
      <c r="Z65" s="140">
        <v>0.9273704281504593</v>
      </c>
      <c r="AA65" s="185">
        <f t="shared" si="1"/>
        <v>1.7276246605419772</v>
      </c>
      <c r="AB65" s="140">
        <v>2.2547346630486476</v>
      </c>
      <c r="AC65" s="185">
        <v>69.98613277864447</v>
      </c>
      <c r="AD65" s="140">
        <v>32.19795458485006</v>
      </c>
      <c r="AE65" s="140">
        <v>36.32634194256659</v>
      </c>
      <c r="AF65" s="140">
        <v>1.461836251227827</v>
      </c>
      <c r="AG65" s="140">
        <v>1.320275033223551</v>
      </c>
      <c r="AH65" s="140">
        <v>12.962962962962962</v>
      </c>
      <c r="AI65" s="140">
        <v>13.220084358929912</v>
      </c>
      <c r="AJ65" s="140">
        <v>2.510544866239094</v>
      </c>
    </row>
    <row r="66" spans="1:36" s="132" customFormat="1" ht="12.75">
      <c r="A66" s="152" t="s">
        <v>173</v>
      </c>
      <c r="B66" s="19" t="s">
        <v>91</v>
      </c>
      <c r="C66" s="129">
        <v>40620</v>
      </c>
      <c r="D66" s="129">
        <v>42124</v>
      </c>
      <c r="E66" s="129">
        <v>42087</v>
      </c>
      <c r="F66" s="189">
        <v>18596</v>
      </c>
      <c r="G66" s="189">
        <v>11872</v>
      </c>
      <c r="H66" s="189">
        <v>6370</v>
      </c>
      <c r="I66" s="189">
        <v>3415</v>
      </c>
      <c r="J66" s="189">
        <v>319</v>
      </c>
      <c r="K66" s="132">
        <v>822</v>
      </c>
      <c r="L66" s="132">
        <v>1380</v>
      </c>
      <c r="M66" s="132">
        <v>2.3</v>
      </c>
      <c r="N66" s="21">
        <v>28641</v>
      </c>
      <c r="O66" s="132">
        <v>14490</v>
      </c>
      <c r="P66" s="132">
        <v>13946</v>
      </c>
      <c r="Q66" s="132">
        <v>205</v>
      </c>
      <c r="R66" s="132">
        <v>895</v>
      </c>
      <c r="S66" s="132">
        <v>4159</v>
      </c>
      <c r="T66" s="132">
        <v>6341</v>
      </c>
      <c r="U66" s="132">
        <v>584</v>
      </c>
      <c r="V66" s="140">
        <v>45.78040374199902</v>
      </c>
      <c r="W66" s="140">
        <v>29.226981782373212</v>
      </c>
      <c r="X66" s="140">
        <v>15.681930083702609</v>
      </c>
      <c r="Y66" s="140">
        <v>8.407188577055638</v>
      </c>
      <c r="Z66" s="140">
        <v>0.7853274249138356</v>
      </c>
      <c r="AA66" s="185">
        <f t="shared" si="1"/>
        <v>2.0236336779911372</v>
      </c>
      <c r="AB66" s="140">
        <v>3.2789222325183545</v>
      </c>
      <c r="AC66" s="185">
        <v>70.5096011816839</v>
      </c>
      <c r="AD66" s="140">
        <v>35.672082717872975</v>
      </c>
      <c r="AE66" s="140">
        <v>34.33284096504185</v>
      </c>
      <c r="AF66" s="140">
        <v>0.5046774987690792</v>
      </c>
      <c r="AG66" s="140">
        <v>2.2033481043820777</v>
      </c>
      <c r="AH66" s="140">
        <v>10.238798621368783</v>
      </c>
      <c r="AI66" s="140">
        <v>15.610536681437715</v>
      </c>
      <c r="AJ66" s="140">
        <v>1.4377154111275234</v>
      </c>
    </row>
    <row r="67" spans="1:36" s="132" customFormat="1" ht="12.75">
      <c r="A67" s="152" t="s">
        <v>174</v>
      </c>
      <c r="B67" s="20" t="s">
        <v>92</v>
      </c>
      <c r="C67" s="129">
        <v>69333</v>
      </c>
      <c r="D67" s="129">
        <v>71414</v>
      </c>
      <c r="E67" s="129">
        <v>71399</v>
      </c>
      <c r="F67" s="189">
        <v>28013</v>
      </c>
      <c r="G67" s="189">
        <v>20929</v>
      </c>
      <c r="H67" s="189">
        <v>13094</v>
      </c>
      <c r="I67" s="189">
        <v>6846</v>
      </c>
      <c r="J67" s="189">
        <v>431</v>
      </c>
      <c r="K67" s="132">
        <v>1292</v>
      </c>
      <c r="L67" s="132">
        <v>1657</v>
      </c>
      <c r="M67" s="132">
        <v>2.4</v>
      </c>
      <c r="N67" s="21">
        <v>49906</v>
      </c>
      <c r="O67" s="132">
        <v>22171</v>
      </c>
      <c r="P67" s="132">
        <v>27227</v>
      </c>
      <c r="Q67" s="132">
        <v>508</v>
      </c>
      <c r="R67" s="132">
        <v>1811</v>
      </c>
      <c r="S67" s="132">
        <v>7128</v>
      </c>
      <c r="T67" s="132">
        <v>9770</v>
      </c>
      <c r="U67" s="132">
        <v>718</v>
      </c>
      <c r="V67" s="140">
        <v>40.40355963249823</v>
      </c>
      <c r="W67" s="140">
        <v>30.18620281828278</v>
      </c>
      <c r="X67" s="140">
        <v>18.88566771955634</v>
      </c>
      <c r="Y67" s="140">
        <v>9.874085933105448</v>
      </c>
      <c r="Z67" s="140">
        <v>0.6216376040269425</v>
      </c>
      <c r="AA67" s="185">
        <f t="shared" si="1"/>
        <v>1.8634704974543146</v>
      </c>
      <c r="AB67" s="140">
        <v>2.320760794969117</v>
      </c>
      <c r="AC67" s="185">
        <v>71.98015375073918</v>
      </c>
      <c r="AD67" s="140">
        <v>31.977557584411464</v>
      </c>
      <c r="AE67" s="140">
        <v>39.26990033605931</v>
      </c>
      <c r="AF67" s="140">
        <v>0.7326958302684148</v>
      </c>
      <c r="AG67" s="140">
        <v>2.6120317886143685</v>
      </c>
      <c r="AH67" s="140">
        <v>10.280818657782008</v>
      </c>
      <c r="AI67" s="140">
        <v>14.091413901028371</v>
      </c>
      <c r="AJ67" s="140">
        <v>1.0355819018360666</v>
      </c>
    </row>
    <row r="68" spans="1:36" s="132" customFormat="1" ht="12.75">
      <c r="A68" s="152" t="s">
        <v>175</v>
      </c>
      <c r="B68" s="139" t="s">
        <v>93</v>
      </c>
      <c r="C68" s="130">
        <v>59960</v>
      </c>
      <c r="D68" s="130">
        <v>61751</v>
      </c>
      <c r="E68" s="130">
        <v>61724</v>
      </c>
      <c r="F68" s="189">
        <v>24932</v>
      </c>
      <c r="G68" s="189">
        <v>20220</v>
      </c>
      <c r="H68" s="189">
        <v>10577</v>
      </c>
      <c r="I68" s="189">
        <v>3585</v>
      </c>
      <c r="J68" s="189">
        <v>623</v>
      </c>
      <c r="K68" s="132">
        <v>908</v>
      </c>
      <c r="L68" s="132">
        <v>1317</v>
      </c>
      <c r="M68" s="132">
        <v>2.4</v>
      </c>
      <c r="N68" s="21">
        <v>43387</v>
      </c>
      <c r="O68" s="132">
        <v>20759</v>
      </c>
      <c r="P68" s="132">
        <v>21370</v>
      </c>
      <c r="Q68" s="132">
        <v>1258</v>
      </c>
      <c r="R68" s="132">
        <v>5464</v>
      </c>
      <c r="S68" s="132">
        <v>3082</v>
      </c>
      <c r="T68" s="132">
        <v>7174</v>
      </c>
      <c r="U68" s="132">
        <v>853</v>
      </c>
      <c r="V68" s="140">
        <v>41.58105403602402</v>
      </c>
      <c r="W68" s="140">
        <v>33.722481654436294</v>
      </c>
      <c r="X68" s="140">
        <v>17.640093395597063</v>
      </c>
      <c r="Y68" s="140">
        <v>5.978985990660441</v>
      </c>
      <c r="Z68" s="140">
        <v>1.0390260173448966</v>
      </c>
      <c r="AA68" s="185">
        <f t="shared" si="1"/>
        <v>1.514342895263509</v>
      </c>
      <c r="AB68" s="140">
        <v>2.133691918864623</v>
      </c>
      <c r="AC68" s="185">
        <v>72.35990660440292</v>
      </c>
      <c r="AD68" s="140">
        <v>34.62141427618412</v>
      </c>
      <c r="AE68" s="140">
        <v>35.64042695130087</v>
      </c>
      <c r="AF68" s="140">
        <v>2.0980653769179454</v>
      </c>
      <c r="AG68" s="140">
        <v>9.112741827885257</v>
      </c>
      <c r="AH68" s="140">
        <v>5.140093395597065</v>
      </c>
      <c r="AI68" s="140">
        <v>11.964643095396932</v>
      </c>
      <c r="AJ68" s="140">
        <v>1.422615076717812</v>
      </c>
    </row>
    <row r="69" spans="1:36" s="132" customFormat="1" ht="12.75">
      <c r="A69" s="152" t="s">
        <v>380</v>
      </c>
      <c r="B69" s="132" t="s">
        <v>381</v>
      </c>
      <c r="C69" s="132">
        <v>251241</v>
      </c>
      <c r="D69" s="152">
        <v>259884</v>
      </c>
      <c r="E69" s="132">
        <v>259245</v>
      </c>
      <c r="F69" s="132">
        <v>91127</v>
      </c>
      <c r="G69" s="132">
        <v>76781</v>
      </c>
      <c r="H69" s="132">
        <v>50167</v>
      </c>
      <c r="I69" s="132">
        <v>30777</v>
      </c>
      <c r="J69" s="132">
        <v>1774</v>
      </c>
      <c r="K69" s="132">
        <v>4816</v>
      </c>
      <c r="L69" s="132">
        <v>7857</v>
      </c>
      <c r="M69" s="132">
        <v>2.4</v>
      </c>
      <c r="N69" s="21">
        <v>168856</v>
      </c>
      <c r="O69" s="132">
        <v>80204</v>
      </c>
      <c r="P69" s="132">
        <v>85649</v>
      </c>
      <c r="Q69" s="132">
        <v>3003</v>
      </c>
      <c r="R69" s="132">
        <v>15736</v>
      </c>
      <c r="S69" s="132">
        <v>22770</v>
      </c>
      <c r="T69" s="132">
        <v>40119</v>
      </c>
      <c r="U69" s="132">
        <v>3760</v>
      </c>
      <c r="V69" s="140">
        <v>36.27075198713586</v>
      </c>
      <c r="W69" s="140">
        <v>30.56069670157339</v>
      </c>
      <c r="X69" s="140">
        <v>19.967680434324013</v>
      </c>
      <c r="Y69" s="140">
        <v>12.249991044455323</v>
      </c>
      <c r="Z69" s="140">
        <v>0.7060949446945363</v>
      </c>
      <c r="AA69" s="185">
        <f t="shared" si="1"/>
        <v>1.9168845849204548</v>
      </c>
      <c r="AB69" s="140">
        <v>3.0307238326679395</v>
      </c>
      <c r="AC69" s="185">
        <v>67.20877563773428</v>
      </c>
      <c r="AD69" s="140">
        <v>31.923133564983424</v>
      </c>
      <c r="AE69" s="140">
        <v>34.090375376630405</v>
      </c>
      <c r="AF69" s="140">
        <v>1.195266696120458</v>
      </c>
      <c r="AG69" s="140">
        <v>6.263308934449394</v>
      </c>
      <c r="AH69" s="140">
        <v>9.063011212341934</v>
      </c>
      <c r="AI69" s="140">
        <v>15.968333194024861</v>
      </c>
      <c r="AJ69" s="140">
        <v>1.4965710214495247</v>
      </c>
    </row>
    <row r="70" spans="1:36" ht="12.75">
      <c r="A70" s="202" t="s">
        <v>382</v>
      </c>
      <c r="B70" s="128" t="s">
        <v>383</v>
      </c>
      <c r="C70" s="132">
        <v>2423035</v>
      </c>
      <c r="D70" s="152">
        <v>2535498</v>
      </c>
      <c r="E70" s="132">
        <v>2531907</v>
      </c>
      <c r="F70" s="21">
        <v>716515</v>
      </c>
      <c r="G70" s="230">
        <v>748242</v>
      </c>
      <c r="H70" s="230">
        <v>552945</v>
      </c>
      <c r="I70" s="139">
        <v>388248</v>
      </c>
      <c r="J70" s="139">
        <v>13427</v>
      </c>
      <c r="K70" s="128">
        <v>48711</v>
      </c>
      <c r="L70" s="128">
        <v>86102</v>
      </c>
      <c r="M70" s="128">
        <v>2.4</v>
      </c>
      <c r="N70" s="21">
        <v>1655621</v>
      </c>
      <c r="O70" s="128">
        <v>797019</v>
      </c>
      <c r="P70" s="128">
        <v>840842</v>
      </c>
      <c r="Q70" s="128">
        <v>17760</v>
      </c>
      <c r="R70" s="128">
        <v>188886</v>
      </c>
      <c r="S70" s="128">
        <v>191445</v>
      </c>
      <c r="T70" s="128">
        <v>356227</v>
      </c>
      <c r="U70" s="128">
        <v>30856</v>
      </c>
      <c r="V70" s="225">
        <v>29.57097194221297</v>
      </c>
      <c r="W70" s="225">
        <v>30.88036285072234</v>
      </c>
      <c r="X70" s="225">
        <v>22.820347209181875</v>
      </c>
      <c r="Y70" s="225">
        <v>16.023210560309696</v>
      </c>
      <c r="Z70" s="225">
        <v>0.5541397462273554</v>
      </c>
      <c r="AA70" s="185">
        <f t="shared" si="1"/>
        <v>2.010330019995584</v>
      </c>
      <c r="AB70" s="185">
        <v>3.553477353814534</v>
      </c>
      <c r="AC70" s="185">
        <v>68.32839806276013</v>
      </c>
      <c r="AD70" s="185">
        <v>32.89341672736877</v>
      </c>
      <c r="AE70" s="185">
        <v>34.70201627297996</v>
      </c>
      <c r="AF70" s="185">
        <v>0.7329650624113973</v>
      </c>
      <c r="AG70" s="185">
        <v>7.795430111409864</v>
      </c>
      <c r="AH70" s="185">
        <v>7.9010414624633984</v>
      </c>
      <c r="AI70" s="185">
        <v>14.701686108537434</v>
      </c>
      <c r="AJ70" s="185">
        <v>1.273444254829171</v>
      </c>
    </row>
    <row r="71" spans="1:36" ht="12.75">
      <c r="A71" s="202" t="s">
        <v>384</v>
      </c>
      <c r="B71" s="128" t="s">
        <v>385</v>
      </c>
      <c r="C71" s="132">
        <v>23366044</v>
      </c>
      <c r="D71" s="152">
        <v>24429618</v>
      </c>
      <c r="E71" s="132">
        <v>24359880</v>
      </c>
      <c r="F71" s="21">
        <v>5310357</v>
      </c>
      <c r="G71" s="139">
        <v>7304321</v>
      </c>
      <c r="H71" s="139">
        <v>5757140</v>
      </c>
      <c r="I71" s="139">
        <v>4829325</v>
      </c>
      <c r="J71" s="139">
        <v>84966</v>
      </c>
      <c r="K71" s="128">
        <v>624095</v>
      </c>
      <c r="L71" s="226">
        <v>1100606</v>
      </c>
      <c r="M71" s="128">
        <v>2.4</v>
      </c>
      <c r="N71" s="21">
        <v>15031914</v>
      </c>
      <c r="O71" s="128">
        <v>7206954</v>
      </c>
      <c r="P71" s="128">
        <v>7646724</v>
      </c>
      <c r="Q71" s="128">
        <v>178236</v>
      </c>
      <c r="R71" s="128">
        <v>2208080</v>
      </c>
      <c r="S71" s="128">
        <v>1910381</v>
      </c>
      <c r="T71" s="128">
        <v>3900178</v>
      </c>
      <c r="U71" s="128">
        <v>315491</v>
      </c>
      <c r="V71" s="225">
        <v>22.726812463419137</v>
      </c>
      <c r="W71" s="225">
        <v>31.260409335872176</v>
      </c>
      <c r="X71" s="225">
        <v>24.63891619822337</v>
      </c>
      <c r="Y71" s="225">
        <v>20.66813278276802</v>
      </c>
      <c r="Z71" s="225">
        <v>0.3636302319725153</v>
      </c>
      <c r="AA71" s="185">
        <f t="shared" si="1"/>
        <v>2.6709484926074776</v>
      </c>
      <c r="AB71" s="185">
        <v>4.710279583484478</v>
      </c>
      <c r="AC71" s="185">
        <v>64.33230203623685</v>
      </c>
      <c r="AD71" s="185">
        <v>30.843706362959857</v>
      </c>
      <c r="AE71" s="185">
        <v>32.72579645916955</v>
      </c>
      <c r="AF71" s="185">
        <v>0.7627992141074459</v>
      </c>
      <c r="AG71" s="185">
        <v>9.449952246944326</v>
      </c>
      <c r="AH71" s="185">
        <v>8.175885485792973</v>
      </c>
      <c r="AI71" s="185">
        <v>16.691648787445576</v>
      </c>
      <c r="AJ71" s="185">
        <v>1.3502114435802655</v>
      </c>
    </row>
  </sheetData>
  <sheetProtection password="EE3C" sheet="1"/>
  <mergeCells count="10">
    <mergeCell ref="F2:J2"/>
    <mergeCell ref="C1:U1"/>
    <mergeCell ref="C2:E2"/>
    <mergeCell ref="A1:B2"/>
    <mergeCell ref="V1:AJ1"/>
    <mergeCell ref="K2:M2"/>
    <mergeCell ref="AA2:AB2"/>
    <mergeCell ref="V2:Z2"/>
    <mergeCell ref="N2:U2"/>
    <mergeCell ref="AC2:AJ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BN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16384" width="14.7109375" style="13" customWidth="1"/>
  </cols>
  <sheetData>
    <row r="1" spans="1:27" s="200" customFormat="1" ht="12.75" customHeight="1">
      <c r="A1" s="338" t="s">
        <v>415</v>
      </c>
      <c r="B1" s="339"/>
      <c r="C1" s="348" t="s">
        <v>138</v>
      </c>
      <c r="D1" s="348"/>
      <c r="E1" s="348"/>
      <c r="F1" s="348"/>
      <c r="G1" s="348"/>
      <c r="H1" s="348"/>
      <c r="I1" s="348"/>
      <c r="J1" s="348"/>
      <c r="K1" s="348"/>
      <c r="L1" s="348"/>
      <c r="M1" s="348"/>
      <c r="N1" s="348"/>
      <c r="O1" s="348"/>
      <c r="P1" s="348" t="s">
        <v>139</v>
      </c>
      <c r="Q1" s="348"/>
      <c r="R1" s="348"/>
      <c r="S1" s="348"/>
      <c r="T1" s="348"/>
      <c r="U1" s="348"/>
      <c r="V1" s="348"/>
      <c r="W1" s="348"/>
      <c r="X1" s="348"/>
      <c r="Y1" s="348"/>
      <c r="Z1" s="348"/>
      <c r="AA1" s="348"/>
    </row>
    <row r="2" spans="1:27" s="15" customFormat="1" ht="38.25" customHeight="1">
      <c r="A2" s="340"/>
      <c r="B2" s="332"/>
      <c r="C2" s="341" t="s">
        <v>67</v>
      </c>
      <c r="D2" s="341"/>
      <c r="E2" s="341"/>
      <c r="F2" s="341"/>
      <c r="G2" s="341" t="s">
        <v>70</v>
      </c>
      <c r="H2" s="341"/>
      <c r="I2" s="341"/>
      <c r="J2" s="341"/>
      <c r="K2" s="341"/>
      <c r="L2" s="343" t="s">
        <v>75</v>
      </c>
      <c r="M2" s="343"/>
      <c r="N2" s="343"/>
      <c r="O2" s="343"/>
      <c r="P2" s="341" t="s">
        <v>67</v>
      </c>
      <c r="Q2" s="341"/>
      <c r="R2" s="341"/>
      <c r="S2" s="341"/>
      <c r="T2" s="341" t="s">
        <v>70</v>
      </c>
      <c r="U2" s="341"/>
      <c r="V2" s="341"/>
      <c r="W2" s="341"/>
      <c r="X2" s="341"/>
      <c r="Y2" s="343" t="s">
        <v>75</v>
      </c>
      <c r="Z2" s="343"/>
      <c r="AA2" s="343"/>
    </row>
    <row r="3" spans="1:27" s="26" customFormat="1" ht="51" customHeight="1">
      <c r="A3" s="177" t="s">
        <v>338</v>
      </c>
      <c r="B3" s="177" t="s">
        <v>339</v>
      </c>
      <c r="C3" s="177" t="s">
        <v>98</v>
      </c>
      <c r="D3" s="177" t="s">
        <v>68</v>
      </c>
      <c r="E3" s="177" t="s">
        <v>69</v>
      </c>
      <c r="F3" s="177" t="s">
        <v>76</v>
      </c>
      <c r="G3" s="177" t="s">
        <v>71</v>
      </c>
      <c r="H3" s="177" t="s">
        <v>72</v>
      </c>
      <c r="I3" s="177" t="s">
        <v>73</v>
      </c>
      <c r="J3" s="177" t="s">
        <v>74</v>
      </c>
      <c r="K3" s="177" t="s">
        <v>51</v>
      </c>
      <c r="L3" s="205" t="s">
        <v>77</v>
      </c>
      <c r="M3" s="177" t="s">
        <v>95</v>
      </c>
      <c r="N3" s="177" t="s">
        <v>79</v>
      </c>
      <c r="O3" s="177" t="s">
        <v>80</v>
      </c>
      <c r="P3" s="177" t="s">
        <v>98</v>
      </c>
      <c r="Q3" s="177" t="s">
        <v>68</v>
      </c>
      <c r="R3" s="177" t="s">
        <v>69</v>
      </c>
      <c r="S3" s="177" t="s">
        <v>76</v>
      </c>
      <c r="T3" s="177" t="s">
        <v>71</v>
      </c>
      <c r="U3" s="177" t="s">
        <v>72</v>
      </c>
      <c r="V3" s="177" t="s">
        <v>73</v>
      </c>
      <c r="W3" s="177" t="s">
        <v>74</v>
      </c>
      <c r="X3" s="177" t="s">
        <v>51</v>
      </c>
      <c r="Y3" s="177" t="s">
        <v>95</v>
      </c>
      <c r="Z3" s="177" t="s">
        <v>79</v>
      </c>
      <c r="AA3" s="177" t="s">
        <v>80</v>
      </c>
    </row>
    <row r="4" spans="1:66" ht="12.75">
      <c r="A4" s="13">
        <v>1</v>
      </c>
      <c r="B4" s="13" t="s">
        <v>340</v>
      </c>
      <c r="C4" s="237">
        <v>4326</v>
      </c>
      <c r="D4" s="14">
        <v>584</v>
      </c>
      <c r="E4" s="11">
        <v>392</v>
      </c>
      <c r="F4" s="11">
        <v>287</v>
      </c>
      <c r="G4" s="11">
        <v>510</v>
      </c>
      <c r="H4" s="11">
        <v>500</v>
      </c>
      <c r="I4" s="11">
        <v>357</v>
      </c>
      <c r="J4" s="11">
        <v>346</v>
      </c>
      <c r="K4" s="11">
        <v>188</v>
      </c>
      <c r="L4" s="11">
        <v>7490</v>
      </c>
      <c r="M4" s="14">
        <v>5302</v>
      </c>
      <c r="N4" s="14">
        <v>287</v>
      </c>
      <c r="O4" s="11">
        <v>1901</v>
      </c>
      <c r="P4" s="12">
        <v>57.757009345794394</v>
      </c>
      <c r="Q4" s="12">
        <v>7.797062750333779</v>
      </c>
      <c r="R4" s="12">
        <v>5.233644859813085</v>
      </c>
      <c r="S4" s="12">
        <v>3.8317757009345796</v>
      </c>
      <c r="T4" s="12">
        <v>6.809078771695594</v>
      </c>
      <c r="U4" s="12">
        <v>6.675567423230974</v>
      </c>
      <c r="V4" s="12">
        <v>4.766355140186916</v>
      </c>
      <c r="W4" s="12">
        <v>4.619492656875835</v>
      </c>
      <c r="X4" s="12">
        <v>2.5100133511348464</v>
      </c>
      <c r="Y4" s="12">
        <v>70.78771695594126</v>
      </c>
      <c r="Z4" s="12">
        <v>3.8317757009345796</v>
      </c>
      <c r="AA4" s="12">
        <v>25.380507343124165</v>
      </c>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201"/>
      <c r="BK4" s="14"/>
      <c r="BL4" s="14"/>
      <c r="BM4" s="14"/>
      <c r="BN4" s="14"/>
    </row>
    <row r="5" spans="1:66" ht="12.75">
      <c r="A5" s="13">
        <v>2</v>
      </c>
      <c r="B5" s="13" t="s">
        <v>341</v>
      </c>
      <c r="C5" s="237">
        <v>3740</v>
      </c>
      <c r="D5" s="14">
        <v>551</v>
      </c>
      <c r="E5" s="11">
        <v>298</v>
      </c>
      <c r="F5" s="11">
        <v>302</v>
      </c>
      <c r="G5" s="11">
        <v>619</v>
      </c>
      <c r="H5" s="11">
        <v>717</v>
      </c>
      <c r="I5" s="11">
        <v>268</v>
      </c>
      <c r="J5" s="11">
        <v>233</v>
      </c>
      <c r="K5" s="11">
        <v>167</v>
      </c>
      <c r="L5" s="11">
        <v>6895</v>
      </c>
      <c r="M5" s="14">
        <v>4589</v>
      </c>
      <c r="N5" s="14">
        <v>302</v>
      </c>
      <c r="O5" s="11">
        <v>2004</v>
      </c>
      <c r="P5" s="12">
        <v>54.2422044960116</v>
      </c>
      <c r="Q5" s="12">
        <v>7.991298042059464</v>
      </c>
      <c r="R5" s="12">
        <v>4.321972443799855</v>
      </c>
      <c r="S5" s="12">
        <v>4.379985496736766</v>
      </c>
      <c r="T5" s="12">
        <v>8.977519941986948</v>
      </c>
      <c r="U5" s="12">
        <v>10.398839738941263</v>
      </c>
      <c r="V5" s="12">
        <v>3.886874546773024</v>
      </c>
      <c r="W5" s="12">
        <v>3.379260333575054</v>
      </c>
      <c r="X5" s="12">
        <v>2.4220449601160263</v>
      </c>
      <c r="Y5" s="12">
        <v>66.55547498187092</v>
      </c>
      <c r="Z5" s="12">
        <v>4.379985496736766</v>
      </c>
      <c r="AA5" s="12">
        <v>29.064539521392312</v>
      </c>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201"/>
      <c r="BK5" s="14"/>
      <c r="BL5" s="14"/>
      <c r="BM5" s="14"/>
      <c r="BN5" s="14"/>
    </row>
    <row r="6" spans="1:66" ht="12.75">
      <c r="A6" s="13">
        <v>3</v>
      </c>
      <c r="B6" s="13" t="s">
        <v>99</v>
      </c>
      <c r="C6" s="237">
        <v>4151</v>
      </c>
      <c r="D6" s="237">
        <v>728</v>
      </c>
      <c r="E6" s="11">
        <v>227</v>
      </c>
      <c r="F6" s="11">
        <v>157</v>
      </c>
      <c r="G6" s="11">
        <v>848</v>
      </c>
      <c r="H6" s="11">
        <v>734</v>
      </c>
      <c r="I6" s="11">
        <v>205</v>
      </c>
      <c r="J6" s="11">
        <v>99</v>
      </c>
      <c r="K6" s="11">
        <v>71</v>
      </c>
      <c r="L6" s="11">
        <v>7220</v>
      </c>
      <c r="M6" s="14">
        <v>5106</v>
      </c>
      <c r="N6" s="14">
        <v>157</v>
      </c>
      <c r="O6" s="11">
        <v>1957</v>
      </c>
      <c r="P6" s="12">
        <v>57.49307479224377</v>
      </c>
      <c r="Q6" s="12">
        <v>10.083102493074794</v>
      </c>
      <c r="R6" s="12">
        <v>3.14404432132964</v>
      </c>
      <c r="S6" s="12">
        <v>2.1745152354570636</v>
      </c>
      <c r="T6" s="12">
        <v>11.745152354570637</v>
      </c>
      <c r="U6" s="12">
        <v>10.166204986149586</v>
      </c>
      <c r="V6" s="12">
        <v>2.8393351800554014</v>
      </c>
      <c r="W6" s="12">
        <v>1.371191135734072</v>
      </c>
      <c r="X6" s="12">
        <v>0.9833795013850415</v>
      </c>
      <c r="Y6" s="12">
        <v>70.72022160664821</v>
      </c>
      <c r="Z6" s="12">
        <v>2.1745152354570636</v>
      </c>
      <c r="AA6" s="12">
        <v>27.105263157894736</v>
      </c>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201"/>
      <c r="BK6" s="14"/>
      <c r="BL6" s="14"/>
      <c r="BM6" s="14"/>
      <c r="BN6" s="14"/>
    </row>
    <row r="7" spans="1:66" ht="12.75">
      <c r="A7" s="13">
        <v>4</v>
      </c>
      <c r="B7" s="13" t="s">
        <v>342</v>
      </c>
      <c r="C7" s="237">
        <v>3090</v>
      </c>
      <c r="D7" s="237">
        <v>733</v>
      </c>
      <c r="E7" s="11">
        <v>127</v>
      </c>
      <c r="F7" s="11">
        <v>137</v>
      </c>
      <c r="G7" s="11">
        <v>736</v>
      </c>
      <c r="H7" s="11">
        <v>179</v>
      </c>
      <c r="I7" s="11">
        <v>225</v>
      </c>
      <c r="J7" s="11">
        <v>188</v>
      </c>
      <c r="K7" s="11">
        <v>95</v>
      </c>
      <c r="L7" s="11">
        <v>5510</v>
      </c>
      <c r="M7" s="14">
        <v>3950</v>
      </c>
      <c r="N7" s="14">
        <v>137</v>
      </c>
      <c r="O7" s="11">
        <v>1423</v>
      </c>
      <c r="P7" s="12">
        <v>56.07985480943739</v>
      </c>
      <c r="Q7" s="12">
        <v>13.303085299455535</v>
      </c>
      <c r="R7" s="12">
        <v>2.304900181488203</v>
      </c>
      <c r="S7" s="12">
        <v>2.486388384754991</v>
      </c>
      <c r="T7" s="12">
        <v>13.35753176043557</v>
      </c>
      <c r="U7" s="12">
        <v>3.248638838475499</v>
      </c>
      <c r="V7" s="12">
        <v>4.083484573502722</v>
      </c>
      <c r="W7" s="12">
        <v>3.4119782214156085</v>
      </c>
      <c r="X7" s="12">
        <v>1.7241379310344827</v>
      </c>
      <c r="Y7" s="12">
        <v>71.68784029038112</v>
      </c>
      <c r="Z7" s="12">
        <v>2.486388384754991</v>
      </c>
      <c r="AA7" s="12">
        <v>25.825771324863883</v>
      </c>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201"/>
      <c r="BK7" s="14"/>
      <c r="BL7" s="14"/>
      <c r="BM7" s="14"/>
      <c r="BN7" s="14"/>
    </row>
    <row r="8" spans="1:66" ht="12.75">
      <c r="A8" s="13">
        <v>5</v>
      </c>
      <c r="B8" s="13" t="s">
        <v>100</v>
      </c>
      <c r="C8" s="237">
        <v>4449</v>
      </c>
      <c r="D8" s="14">
        <v>626</v>
      </c>
      <c r="E8" s="11">
        <v>210</v>
      </c>
      <c r="F8" s="11">
        <v>183</v>
      </c>
      <c r="G8" s="11">
        <v>376</v>
      </c>
      <c r="H8" s="11">
        <v>209</v>
      </c>
      <c r="I8" s="11">
        <v>368</v>
      </c>
      <c r="J8" s="11">
        <v>129</v>
      </c>
      <c r="K8" s="11">
        <v>76</v>
      </c>
      <c r="L8" s="11">
        <v>6626</v>
      </c>
      <c r="M8" s="14">
        <v>5285</v>
      </c>
      <c r="N8" s="14">
        <v>183</v>
      </c>
      <c r="O8" s="11">
        <v>1158</v>
      </c>
      <c r="P8" s="12">
        <v>67.14458194989436</v>
      </c>
      <c r="Q8" s="12">
        <v>9.447630546332629</v>
      </c>
      <c r="R8" s="12">
        <v>3.169332930878358</v>
      </c>
      <c r="S8" s="12">
        <v>2.761847268336855</v>
      </c>
      <c r="T8" s="12">
        <v>5.674615152429822</v>
      </c>
      <c r="U8" s="12">
        <v>3.154240869302747</v>
      </c>
      <c r="V8" s="12">
        <v>5.553878659824932</v>
      </c>
      <c r="W8" s="12">
        <v>1.9468759432538487</v>
      </c>
      <c r="X8" s="12">
        <v>1.1469966797464533</v>
      </c>
      <c r="Y8" s="12">
        <v>79.76154542710535</v>
      </c>
      <c r="Z8" s="12">
        <v>2.761847268336855</v>
      </c>
      <c r="AA8" s="12">
        <v>17.476607304557803</v>
      </c>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201"/>
      <c r="BK8" s="14"/>
      <c r="BL8" s="14"/>
      <c r="BM8" s="14"/>
      <c r="BN8" s="14"/>
    </row>
    <row r="9" spans="1:27" ht="12.75">
      <c r="A9" s="13">
        <v>6</v>
      </c>
      <c r="B9" s="13" t="s">
        <v>343</v>
      </c>
      <c r="C9" s="14">
        <v>4250</v>
      </c>
      <c r="D9" s="14">
        <v>757</v>
      </c>
      <c r="E9" s="11">
        <v>185</v>
      </c>
      <c r="F9" s="11">
        <v>211</v>
      </c>
      <c r="G9" s="11">
        <v>1165</v>
      </c>
      <c r="H9" s="11">
        <v>335</v>
      </c>
      <c r="I9" s="11">
        <v>270</v>
      </c>
      <c r="J9" s="11">
        <v>146</v>
      </c>
      <c r="K9" s="11">
        <v>695</v>
      </c>
      <c r="L9" s="11">
        <v>8014</v>
      </c>
      <c r="M9" s="14">
        <v>5192</v>
      </c>
      <c r="N9" s="14">
        <v>211</v>
      </c>
      <c r="O9" s="11">
        <v>2611</v>
      </c>
      <c r="P9" s="12">
        <v>53.03219366109309</v>
      </c>
      <c r="Q9" s="12">
        <v>9.445969553281756</v>
      </c>
      <c r="R9" s="12">
        <v>2.308460194659346</v>
      </c>
      <c r="S9" s="12">
        <v>2.632892438233092</v>
      </c>
      <c r="T9" s="12">
        <v>14.537060144746693</v>
      </c>
      <c r="U9" s="12">
        <v>4.180184676815573</v>
      </c>
      <c r="V9" s="12">
        <v>3.3691040678812083</v>
      </c>
      <c r="W9" s="12">
        <v>1.821811829298727</v>
      </c>
      <c r="X9" s="12">
        <v>8.672323433990517</v>
      </c>
      <c r="Y9" s="12">
        <v>64.78662340903419</v>
      </c>
      <c r="Z9" s="12">
        <v>2.632892438233092</v>
      </c>
      <c r="AA9" s="12">
        <v>32.58048415273272</v>
      </c>
    </row>
    <row r="10" spans="1:27" ht="12.75">
      <c r="A10" s="13">
        <v>7</v>
      </c>
      <c r="B10" s="13" t="s">
        <v>344</v>
      </c>
      <c r="C10" s="14">
        <v>4022</v>
      </c>
      <c r="D10" s="13">
        <v>838</v>
      </c>
      <c r="E10" s="11">
        <v>169</v>
      </c>
      <c r="F10" s="11">
        <v>188</v>
      </c>
      <c r="G10" s="11">
        <v>1039</v>
      </c>
      <c r="H10" s="11">
        <v>223</v>
      </c>
      <c r="I10" s="11">
        <v>321</v>
      </c>
      <c r="J10" s="11">
        <v>144</v>
      </c>
      <c r="K10" s="11">
        <v>82</v>
      </c>
      <c r="L10" s="11">
        <v>7026</v>
      </c>
      <c r="M10" s="14">
        <v>5029</v>
      </c>
      <c r="N10" s="14">
        <v>188</v>
      </c>
      <c r="O10" s="11">
        <v>1809</v>
      </c>
      <c r="P10" s="12">
        <v>57.24452035297467</v>
      </c>
      <c r="Q10" s="12">
        <v>11.927127810987761</v>
      </c>
      <c r="R10" s="12">
        <v>2.4053515513805865</v>
      </c>
      <c r="S10" s="12">
        <v>2.6757756902931966</v>
      </c>
      <c r="T10" s="12">
        <v>14.787930543694847</v>
      </c>
      <c r="U10" s="12">
        <v>3.173925419869058</v>
      </c>
      <c r="V10" s="12">
        <v>4.568744662681469</v>
      </c>
      <c r="W10" s="12">
        <v>2.0495303159692573</v>
      </c>
      <c r="X10" s="12">
        <v>1.1670936521491604</v>
      </c>
      <c r="Y10" s="12">
        <v>71.57699971534302</v>
      </c>
      <c r="Z10" s="12">
        <v>2.6757756902931966</v>
      </c>
      <c r="AA10" s="12">
        <v>25.747224594363793</v>
      </c>
    </row>
    <row r="11" spans="1:27" ht="12.75">
      <c r="A11" s="13">
        <v>8</v>
      </c>
      <c r="B11" s="13" t="s">
        <v>101</v>
      </c>
      <c r="C11" s="14">
        <v>3406</v>
      </c>
      <c r="D11" s="13">
        <v>771</v>
      </c>
      <c r="E11" s="11">
        <v>163</v>
      </c>
      <c r="F11" s="11">
        <v>145</v>
      </c>
      <c r="G11" s="11">
        <v>827</v>
      </c>
      <c r="H11" s="11">
        <v>172</v>
      </c>
      <c r="I11" s="11">
        <v>205</v>
      </c>
      <c r="J11" s="11">
        <v>124</v>
      </c>
      <c r="K11" s="11">
        <v>74</v>
      </c>
      <c r="L11" s="11">
        <v>5887</v>
      </c>
      <c r="M11" s="14">
        <v>4340</v>
      </c>
      <c r="N11" s="14">
        <v>145</v>
      </c>
      <c r="O11" s="11">
        <v>1402</v>
      </c>
      <c r="P11" s="12">
        <v>57.856293528112786</v>
      </c>
      <c r="Q11" s="12">
        <v>13.09665364362154</v>
      </c>
      <c r="R11" s="12">
        <v>2.7688126380159677</v>
      </c>
      <c r="S11" s="12">
        <v>2.4630541871921183</v>
      </c>
      <c r="T11" s="12">
        <v>14.047902157295736</v>
      </c>
      <c r="U11" s="12">
        <v>2.921691863427892</v>
      </c>
      <c r="V11" s="12">
        <v>3.4822490232716157</v>
      </c>
      <c r="W11" s="12">
        <v>2.106335994564294</v>
      </c>
      <c r="X11" s="12">
        <v>1.2570069644980466</v>
      </c>
      <c r="Y11" s="12">
        <v>73.7217598097503</v>
      </c>
      <c r="Z11" s="12">
        <v>2.4630541871921183</v>
      </c>
      <c r="AA11" s="12">
        <v>23.815186003057583</v>
      </c>
    </row>
    <row r="12" spans="1:27" ht="12.75">
      <c r="A12" s="13">
        <v>9</v>
      </c>
      <c r="B12" s="13" t="s">
        <v>345</v>
      </c>
      <c r="C12" s="14">
        <v>2024</v>
      </c>
      <c r="D12" s="13">
        <v>353</v>
      </c>
      <c r="E12" s="11">
        <v>480</v>
      </c>
      <c r="F12" s="11">
        <v>81</v>
      </c>
      <c r="G12" s="11">
        <v>388</v>
      </c>
      <c r="H12" s="11">
        <v>5190</v>
      </c>
      <c r="I12" s="11">
        <v>110</v>
      </c>
      <c r="J12" s="11">
        <v>58</v>
      </c>
      <c r="K12" s="11">
        <v>65</v>
      </c>
      <c r="L12" s="11">
        <v>8749</v>
      </c>
      <c r="M12" s="14">
        <v>2857</v>
      </c>
      <c r="N12" s="14">
        <v>81</v>
      </c>
      <c r="O12" s="11">
        <v>5811</v>
      </c>
      <c r="P12" s="12">
        <v>23.13407246542462</v>
      </c>
      <c r="Q12" s="12">
        <v>4.034746828208938</v>
      </c>
      <c r="R12" s="12">
        <v>5.486341296148131</v>
      </c>
      <c r="S12" s="12">
        <v>0.9258200937249972</v>
      </c>
      <c r="T12" s="12">
        <v>4.43479254771974</v>
      </c>
      <c r="U12" s="12">
        <v>59.32106526460167</v>
      </c>
      <c r="V12" s="12">
        <v>1.2572865470339467</v>
      </c>
      <c r="W12" s="12">
        <v>0.6629329066178992</v>
      </c>
      <c r="X12" s="12">
        <v>0.7429420505200593</v>
      </c>
      <c r="Y12" s="12">
        <v>32.65516058978169</v>
      </c>
      <c r="Z12" s="12">
        <v>0.9258200937249972</v>
      </c>
      <c r="AA12" s="12">
        <v>66.4190193164933</v>
      </c>
    </row>
    <row r="13" spans="1:27" ht="12.75">
      <c r="A13" s="13">
        <v>10</v>
      </c>
      <c r="B13" s="13" t="s">
        <v>102</v>
      </c>
      <c r="C13" s="14">
        <v>3178</v>
      </c>
      <c r="D13" s="13">
        <v>572</v>
      </c>
      <c r="E13" s="11">
        <v>116</v>
      </c>
      <c r="F13" s="11">
        <v>201</v>
      </c>
      <c r="G13" s="11">
        <v>929</v>
      </c>
      <c r="H13" s="11">
        <v>192</v>
      </c>
      <c r="I13" s="11">
        <v>240</v>
      </c>
      <c r="J13" s="11">
        <v>180</v>
      </c>
      <c r="K13" s="11">
        <v>82</v>
      </c>
      <c r="L13" s="11">
        <v>5690</v>
      </c>
      <c r="M13" s="14">
        <v>3866</v>
      </c>
      <c r="N13" s="14">
        <v>201</v>
      </c>
      <c r="O13" s="11">
        <v>1623</v>
      </c>
      <c r="P13" s="12">
        <v>55.85237258347979</v>
      </c>
      <c r="Q13" s="12">
        <v>10.052724077328646</v>
      </c>
      <c r="R13" s="12">
        <v>2.038664323374341</v>
      </c>
      <c r="S13" s="12">
        <v>3.5325131810193326</v>
      </c>
      <c r="T13" s="12">
        <v>16.32688927943761</v>
      </c>
      <c r="U13" s="12">
        <v>3.374340949033392</v>
      </c>
      <c r="V13" s="12">
        <v>4.21792618629174</v>
      </c>
      <c r="W13" s="12">
        <v>3.163444639718805</v>
      </c>
      <c r="X13" s="12">
        <v>1.4411247803163445</v>
      </c>
      <c r="Y13" s="12">
        <v>67.94376098418277</v>
      </c>
      <c r="Z13" s="12">
        <v>3.5325131810193326</v>
      </c>
      <c r="AA13" s="12">
        <v>28.52372583479789</v>
      </c>
    </row>
    <row r="14" spans="1:27" ht="12.75">
      <c r="A14" s="13">
        <v>11</v>
      </c>
      <c r="B14" s="13" t="s">
        <v>346</v>
      </c>
      <c r="C14" s="14">
        <v>3873</v>
      </c>
      <c r="D14" s="13">
        <v>527</v>
      </c>
      <c r="E14" s="11">
        <v>211</v>
      </c>
      <c r="F14" s="11">
        <v>210</v>
      </c>
      <c r="G14" s="11">
        <v>738</v>
      </c>
      <c r="H14" s="11">
        <v>333</v>
      </c>
      <c r="I14" s="11">
        <v>232</v>
      </c>
      <c r="J14" s="11">
        <v>216</v>
      </c>
      <c r="K14" s="11">
        <v>98</v>
      </c>
      <c r="L14" s="11">
        <v>6438</v>
      </c>
      <c r="M14" s="14">
        <v>4611</v>
      </c>
      <c r="N14" s="14">
        <v>210</v>
      </c>
      <c r="O14" s="11">
        <v>1617</v>
      </c>
      <c r="P14" s="12">
        <v>60.15843429636533</v>
      </c>
      <c r="Q14" s="12">
        <v>8.185771978875426</v>
      </c>
      <c r="R14" s="12">
        <v>3.277415346380864</v>
      </c>
      <c r="S14" s="12">
        <v>3.2618825722273996</v>
      </c>
      <c r="T14" s="12">
        <v>11.46318732525629</v>
      </c>
      <c r="U14" s="12">
        <v>5.172413793103448</v>
      </c>
      <c r="V14" s="12">
        <v>3.6036036036036037</v>
      </c>
      <c r="W14" s="12">
        <v>3.3550792171481825</v>
      </c>
      <c r="X14" s="12">
        <v>1.5222118670394533</v>
      </c>
      <c r="Y14" s="12">
        <v>71.62162162162163</v>
      </c>
      <c r="Z14" s="12">
        <v>3.2618825722273996</v>
      </c>
      <c r="AA14" s="12">
        <v>25.11649580615098</v>
      </c>
    </row>
    <row r="15" spans="1:27" ht="12.75">
      <c r="A15" s="13">
        <v>12</v>
      </c>
      <c r="B15" s="13" t="s">
        <v>347</v>
      </c>
      <c r="C15" s="14">
        <v>3876</v>
      </c>
      <c r="D15" s="13">
        <v>587</v>
      </c>
      <c r="E15" s="11">
        <v>523</v>
      </c>
      <c r="F15" s="11">
        <v>174</v>
      </c>
      <c r="G15" s="11">
        <v>573</v>
      </c>
      <c r="H15" s="11">
        <v>1040</v>
      </c>
      <c r="I15" s="11">
        <v>201</v>
      </c>
      <c r="J15" s="11">
        <v>170</v>
      </c>
      <c r="K15" s="11">
        <v>103</v>
      </c>
      <c r="L15" s="11">
        <v>7247</v>
      </c>
      <c r="M15" s="14">
        <v>4986</v>
      </c>
      <c r="N15" s="14">
        <v>174</v>
      </c>
      <c r="O15" s="11">
        <v>2087</v>
      </c>
      <c r="P15" s="12">
        <v>53.484200358769144</v>
      </c>
      <c r="Q15" s="12">
        <v>8.099903408306886</v>
      </c>
      <c r="R15" s="12">
        <v>7.2167793569753</v>
      </c>
      <c r="S15" s="12">
        <v>2.400993514557748</v>
      </c>
      <c r="T15" s="12">
        <v>7.906720022078101</v>
      </c>
      <c r="U15" s="12">
        <v>14.350765834138265</v>
      </c>
      <c r="V15" s="12">
        <v>2.7735614737132606</v>
      </c>
      <c r="W15" s="12">
        <v>2.345798261349524</v>
      </c>
      <c r="X15" s="12">
        <v>1.4212777701117703</v>
      </c>
      <c r="Y15" s="12">
        <v>68.80088312405132</v>
      </c>
      <c r="Z15" s="12">
        <v>2.400993514557748</v>
      </c>
      <c r="AA15" s="12">
        <v>28.79812336139092</v>
      </c>
    </row>
    <row r="16" spans="1:27" ht="12.75">
      <c r="A16" s="13">
        <v>13</v>
      </c>
      <c r="B16" s="13" t="s">
        <v>348</v>
      </c>
      <c r="C16" s="14">
        <v>8170</v>
      </c>
      <c r="D16" s="13">
        <v>1456</v>
      </c>
      <c r="E16" s="11">
        <v>385</v>
      </c>
      <c r="F16" s="11">
        <v>309</v>
      </c>
      <c r="G16" s="11">
        <v>1553</v>
      </c>
      <c r="H16" s="11">
        <v>596</v>
      </c>
      <c r="I16" s="11">
        <v>465</v>
      </c>
      <c r="J16" s="11">
        <v>246</v>
      </c>
      <c r="K16" s="11">
        <v>160</v>
      </c>
      <c r="L16" s="11">
        <v>13340</v>
      </c>
      <c r="M16" s="14">
        <v>10011</v>
      </c>
      <c r="N16" s="14">
        <v>309</v>
      </c>
      <c r="O16" s="11">
        <v>3020</v>
      </c>
      <c r="P16" s="12">
        <v>61.24437781109445</v>
      </c>
      <c r="Q16" s="12">
        <v>10.914542728635682</v>
      </c>
      <c r="R16" s="12">
        <v>2.8860569715142432</v>
      </c>
      <c r="S16" s="12">
        <v>2.316341829085457</v>
      </c>
      <c r="T16" s="12">
        <v>11.641679160419791</v>
      </c>
      <c r="U16" s="12">
        <v>4.4677661169415295</v>
      </c>
      <c r="V16" s="12">
        <v>3.4857571214392804</v>
      </c>
      <c r="W16" s="12">
        <v>1.8440779610194902</v>
      </c>
      <c r="X16" s="12">
        <v>1.199400299850075</v>
      </c>
      <c r="Y16" s="12">
        <v>75.04497751124438</v>
      </c>
      <c r="Z16" s="12">
        <v>2.316341829085457</v>
      </c>
      <c r="AA16" s="12">
        <v>22.638680659670165</v>
      </c>
    </row>
    <row r="17" spans="1:27" ht="12.75">
      <c r="A17" s="13">
        <v>14</v>
      </c>
      <c r="B17" s="13" t="s">
        <v>103</v>
      </c>
      <c r="C17" s="14">
        <v>3781</v>
      </c>
      <c r="D17" s="13">
        <v>884</v>
      </c>
      <c r="E17" s="11">
        <v>160</v>
      </c>
      <c r="F17" s="11">
        <v>148</v>
      </c>
      <c r="G17" s="11">
        <v>955</v>
      </c>
      <c r="H17" s="11">
        <v>227</v>
      </c>
      <c r="I17" s="11">
        <v>207</v>
      </c>
      <c r="J17" s="11">
        <v>104</v>
      </c>
      <c r="K17" s="11">
        <v>69</v>
      </c>
      <c r="L17" s="11">
        <v>6535</v>
      </c>
      <c r="M17" s="14">
        <v>4825</v>
      </c>
      <c r="N17" s="14">
        <v>148</v>
      </c>
      <c r="O17" s="11">
        <v>1562</v>
      </c>
      <c r="P17" s="12">
        <v>57.85768936495792</v>
      </c>
      <c r="Q17" s="12">
        <v>13.52716143840857</v>
      </c>
      <c r="R17" s="12">
        <v>2.448355011476664</v>
      </c>
      <c r="S17" s="12">
        <v>2.2647283856159146</v>
      </c>
      <c r="T17" s="12">
        <v>14.613618974751338</v>
      </c>
      <c r="U17" s="12">
        <v>3.4736036725325175</v>
      </c>
      <c r="V17" s="12">
        <v>3.167559296097934</v>
      </c>
      <c r="W17" s="12">
        <v>1.5914307574598316</v>
      </c>
      <c r="X17" s="12">
        <v>1.0558530986993113</v>
      </c>
      <c r="Y17" s="12">
        <v>73.83320581484315</v>
      </c>
      <c r="Z17" s="12">
        <v>2.2647283856159146</v>
      </c>
      <c r="AA17" s="12">
        <v>23.902065799540935</v>
      </c>
    </row>
    <row r="18" spans="1:27" ht="12.75">
      <c r="A18" s="13">
        <v>15</v>
      </c>
      <c r="B18" s="13" t="s">
        <v>349</v>
      </c>
      <c r="C18" s="14">
        <v>4172</v>
      </c>
      <c r="D18" s="13">
        <v>563</v>
      </c>
      <c r="E18" s="11">
        <v>288</v>
      </c>
      <c r="F18" s="11">
        <v>265</v>
      </c>
      <c r="G18" s="11">
        <v>632</v>
      </c>
      <c r="H18" s="11">
        <v>459</v>
      </c>
      <c r="I18" s="11">
        <v>324</v>
      </c>
      <c r="J18" s="11">
        <v>271</v>
      </c>
      <c r="K18" s="11">
        <v>114</v>
      </c>
      <c r="L18" s="11">
        <v>7088</v>
      </c>
      <c r="M18" s="14">
        <v>5023</v>
      </c>
      <c r="N18" s="14">
        <v>265</v>
      </c>
      <c r="O18" s="11">
        <v>1800</v>
      </c>
      <c r="P18" s="12">
        <v>58.86004514672686</v>
      </c>
      <c r="Q18" s="12">
        <v>7.943002257336343</v>
      </c>
      <c r="R18" s="12">
        <v>4.063205417607223</v>
      </c>
      <c r="S18" s="12">
        <v>3.7387133182844243</v>
      </c>
      <c r="T18" s="12">
        <v>8.91647855530474</v>
      </c>
      <c r="U18" s="12">
        <v>6.475733634311512</v>
      </c>
      <c r="V18" s="12">
        <v>4.571106094808126</v>
      </c>
      <c r="W18" s="12">
        <v>3.8233634311512414</v>
      </c>
      <c r="X18" s="12">
        <v>1.608352144469526</v>
      </c>
      <c r="Y18" s="12">
        <v>70.86625282167043</v>
      </c>
      <c r="Z18" s="12">
        <v>3.7387133182844243</v>
      </c>
      <c r="AA18" s="12">
        <v>25.395033860045146</v>
      </c>
    </row>
    <row r="19" spans="1:27" ht="12.75">
      <c r="A19" s="13">
        <v>16</v>
      </c>
      <c r="B19" s="13" t="s">
        <v>350</v>
      </c>
      <c r="C19" s="14">
        <v>4902</v>
      </c>
      <c r="D19" s="13">
        <v>790</v>
      </c>
      <c r="E19" s="11">
        <v>176</v>
      </c>
      <c r="F19" s="11">
        <v>240</v>
      </c>
      <c r="G19" s="11">
        <v>1055</v>
      </c>
      <c r="H19" s="11">
        <v>300</v>
      </c>
      <c r="I19" s="11">
        <v>367</v>
      </c>
      <c r="J19" s="11">
        <v>170</v>
      </c>
      <c r="K19" s="11">
        <v>129</v>
      </c>
      <c r="L19" s="11">
        <v>8129</v>
      </c>
      <c r="M19" s="14">
        <v>5868</v>
      </c>
      <c r="N19" s="14">
        <v>240</v>
      </c>
      <c r="O19" s="11">
        <v>2021</v>
      </c>
      <c r="P19" s="12">
        <v>60.30262024849304</v>
      </c>
      <c r="Q19" s="12">
        <v>9.718292532906876</v>
      </c>
      <c r="R19" s="12">
        <v>2.165087956698241</v>
      </c>
      <c r="S19" s="12">
        <v>2.952392668224874</v>
      </c>
      <c r="T19" s="12">
        <v>12.97822610407184</v>
      </c>
      <c r="U19" s="12">
        <v>3.690490835281093</v>
      </c>
      <c r="V19" s="12">
        <v>4.514700455160536</v>
      </c>
      <c r="W19" s="12">
        <v>2.0912781399926192</v>
      </c>
      <c r="X19" s="12">
        <v>1.5869110591708697</v>
      </c>
      <c r="Y19" s="12">
        <v>72.18600073809817</v>
      </c>
      <c r="Z19" s="12">
        <v>2.952392668224874</v>
      </c>
      <c r="AA19" s="12">
        <v>24.86160659367696</v>
      </c>
    </row>
    <row r="20" spans="1:27" ht="12.75">
      <c r="A20" s="13">
        <v>17</v>
      </c>
      <c r="B20" s="13" t="s">
        <v>351</v>
      </c>
      <c r="C20" s="14">
        <v>3868</v>
      </c>
      <c r="D20" s="13">
        <v>583</v>
      </c>
      <c r="E20" s="11">
        <v>156</v>
      </c>
      <c r="F20" s="11">
        <v>181</v>
      </c>
      <c r="G20" s="11">
        <v>884</v>
      </c>
      <c r="H20" s="11">
        <v>213</v>
      </c>
      <c r="I20" s="11">
        <v>266</v>
      </c>
      <c r="J20" s="11">
        <v>150</v>
      </c>
      <c r="K20" s="11">
        <v>87</v>
      </c>
      <c r="L20" s="11">
        <v>6388</v>
      </c>
      <c r="M20" s="14">
        <v>4607</v>
      </c>
      <c r="N20" s="14">
        <v>181</v>
      </c>
      <c r="O20" s="11">
        <v>1600</v>
      </c>
      <c r="P20" s="12">
        <v>60.55103318722605</v>
      </c>
      <c r="Q20" s="12">
        <v>9.126487163431433</v>
      </c>
      <c r="R20" s="12">
        <v>2.4420788979336256</v>
      </c>
      <c r="S20" s="12">
        <v>2.833437695679399</v>
      </c>
      <c r="T20" s="12">
        <v>13.838447088290545</v>
      </c>
      <c r="U20" s="12">
        <v>3.3343769567939887</v>
      </c>
      <c r="V20" s="12">
        <v>4.164057608015028</v>
      </c>
      <c r="W20" s="12">
        <v>2.34815278647464</v>
      </c>
      <c r="X20" s="12">
        <v>1.361928616155291</v>
      </c>
      <c r="Y20" s="12">
        <v>72.1195992485911</v>
      </c>
      <c r="Z20" s="12">
        <v>2.833437695679399</v>
      </c>
      <c r="AA20" s="12">
        <v>25.046963055729492</v>
      </c>
    </row>
    <row r="21" spans="1:27" ht="12.75">
      <c r="A21" s="13">
        <v>18</v>
      </c>
      <c r="B21" s="13" t="s">
        <v>352</v>
      </c>
      <c r="C21" s="14">
        <v>3687</v>
      </c>
      <c r="D21" s="13">
        <v>741</v>
      </c>
      <c r="E21" s="11">
        <v>129</v>
      </c>
      <c r="F21" s="11">
        <v>221</v>
      </c>
      <c r="G21" s="11">
        <v>1064</v>
      </c>
      <c r="H21" s="11">
        <v>204</v>
      </c>
      <c r="I21" s="11">
        <v>304</v>
      </c>
      <c r="J21" s="11">
        <v>257</v>
      </c>
      <c r="K21" s="11">
        <v>80</v>
      </c>
      <c r="L21" s="11">
        <v>6687</v>
      </c>
      <c r="M21" s="14">
        <v>4557</v>
      </c>
      <c r="N21" s="14">
        <v>221</v>
      </c>
      <c r="O21" s="11">
        <v>1909</v>
      </c>
      <c r="P21" s="12">
        <v>55.13683266038583</v>
      </c>
      <c r="Q21" s="12">
        <v>11.081202332884702</v>
      </c>
      <c r="R21" s="12">
        <v>1.9291161956034097</v>
      </c>
      <c r="S21" s="12">
        <v>3.304919994018244</v>
      </c>
      <c r="T21" s="12">
        <v>15.911470016449828</v>
      </c>
      <c r="U21" s="12">
        <v>3.050695379093764</v>
      </c>
      <c r="V21" s="12">
        <v>4.546134290414237</v>
      </c>
      <c r="W21" s="12">
        <v>3.843278002093614</v>
      </c>
      <c r="X21" s="12">
        <v>1.1963511290563782</v>
      </c>
      <c r="Y21" s="12">
        <v>68.14715118887393</v>
      </c>
      <c r="Z21" s="12">
        <v>3.304919994018244</v>
      </c>
      <c r="AA21" s="12">
        <v>28.54792881710782</v>
      </c>
    </row>
    <row r="22" spans="1:27" ht="12.75">
      <c r="A22" s="13">
        <v>19</v>
      </c>
      <c r="B22" s="13" t="s">
        <v>104</v>
      </c>
      <c r="C22" s="14">
        <v>4603</v>
      </c>
      <c r="D22" s="13">
        <v>809</v>
      </c>
      <c r="E22" s="11">
        <v>237</v>
      </c>
      <c r="F22" s="11">
        <v>181</v>
      </c>
      <c r="G22" s="11">
        <v>960</v>
      </c>
      <c r="H22" s="11">
        <v>299</v>
      </c>
      <c r="I22" s="11">
        <v>267</v>
      </c>
      <c r="J22" s="11">
        <v>169</v>
      </c>
      <c r="K22" s="11">
        <v>99</v>
      </c>
      <c r="L22" s="11">
        <v>7624</v>
      </c>
      <c r="M22" s="14">
        <v>5649</v>
      </c>
      <c r="N22" s="14">
        <v>181</v>
      </c>
      <c r="O22" s="11">
        <v>1794</v>
      </c>
      <c r="P22" s="12">
        <v>60.37513116474291</v>
      </c>
      <c r="Q22" s="12">
        <v>10.611227701993704</v>
      </c>
      <c r="R22" s="12">
        <v>3.108604407135362</v>
      </c>
      <c r="S22" s="12">
        <v>2.37408184679958</v>
      </c>
      <c r="T22" s="12">
        <v>12.591815320041972</v>
      </c>
      <c r="U22" s="12">
        <v>3.921825813221406</v>
      </c>
      <c r="V22" s="12">
        <v>3.5020986358866737</v>
      </c>
      <c r="W22" s="12">
        <v>2.2166841552990557</v>
      </c>
      <c r="X22" s="12">
        <v>1.2985309548793285</v>
      </c>
      <c r="Y22" s="12">
        <v>74.09496327387198</v>
      </c>
      <c r="Z22" s="12">
        <v>2.37408184679958</v>
      </c>
      <c r="AA22" s="12">
        <v>23.530954879328437</v>
      </c>
    </row>
    <row r="23" spans="1:27" ht="12.75">
      <c r="A23" s="13">
        <v>20</v>
      </c>
      <c r="B23" s="13" t="s">
        <v>105</v>
      </c>
      <c r="C23" s="14">
        <v>3935</v>
      </c>
      <c r="D23" s="13">
        <v>1015</v>
      </c>
      <c r="E23" s="11">
        <v>191</v>
      </c>
      <c r="F23" s="11">
        <v>174</v>
      </c>
      <c r="G23" s="11">
        <v>1195</v>
      </c>
      <c r="H23" s="11">
        <v>255</v>
      </c>
      <c r="I23" s="11">
        <v>245</v>
      </c>
      <c r="J23" s="11">
        <v>116</v>
      </c>
      <c r="K23" s="11">
        <v>82</v>
      </c>
      <c r="L23" s="11">
        <v>7208</v>
      </c>
      <c r="M23" s="14">
        <v>5141</v>
      </c>
      <c r="N23" s="14">
        <v>174</v>
      </c>
      <c r="O23" s="11">
        <v>1893</v>
      </c>
      <c r="P23" s="12">
        <v>54.59211986681465</v>
      </c>
      <c r="Q23" s="12">
        <v>14.08157602663707</v>
      </c>
      <c r="R23" s="12">
        <v>2.6498335183129855</v>
      </c>
      <c r="S23" s="12">
        <v>2.4139844617092123</v>
      </c>
      <c r="T23" s="12">
        <v>16.578801331853494</v>
      </c>
      <c r="U23" s="12">
        <v>3.5377358490566038</v>
      </c>
      <c r="V23" s="12">
        <v>3.399001109877913</v>
      </c>
      <c r="W23" s="12">
        <v>1.609322974472808</v>
      </c>
      <c r="X23" s="12">
        <v>1.1376248612652609</v>
      </c>
      <c r="Y23" s="12">
        <v>71.32352941176471</v>
      </c>
      <c r="Z23" s="12">
        <v>2.4139844617092123</v>
      </c>
      <c r="AA23" s="12">
        <v>26.26248612652608</v>
      </c>
    </row>
    <row r="24" spans="1:27" ht="12.75">
      <c r="A24" s="13">
        <v>21</v>
      </c>
      <c r="B24" s="13" t="s">
        <v>353</v>
      </c>
      <c r="C24" s="14">
        <v>7257</v>
      </c>
      <c r="D24" s="13">
        <v>921</v>
      </c>
      <c r="E24" s="11">
        <v>320</v>
      </c>
      <c r="F24" s="11">
        <v>420</v>
      </c>
      <c r="G24" s="11">
        <v>1675</v>
      </c>
      <c r="H24" s="11">
        <v>356</v>
      </c>
      <c r="I24" s="11">
        <v>430</v>
      </c>
      <c r="J24" s="11">
        <v>420</v>
      </c>
      <c r="K24" s="11">
        <v>155</v>
      </c>
      <c r="L24" s="11">
        <v>11954</v>
      </c>
      <c r="M24" s="14">
        <v>8498</v>
      </c>
      <c r="N24" s="14">
        <v>420</v>
      </c>
      <c r="O24" s="11">
        <v>3036</v>
      </c>
      <c r="P24" s="12">
        <v>60.707712899447884</v>
      </c>
      <c r="Q24" s="12">
        <v>7.70453404718086</v>
      </c>
      <c r="R24" s="12">
        <v>2.676928224861971</v>
      </c>
      <c r="S24" s="12">
        <v>3.5134682951313367</v>
      </c>
      <c r="T24" s="12">
        <v>14.012046177011877</v>
      </c>
      <c r="U24" s="12">
        <v>2.978082650158943</v>
      </c>
      <c r="V24" s="12">
        <v>3.597122302158273</v>
      </c>
      <c r="W24" s="12">
        <v>3.5134682951313367</v>
      </c>
      <c r="X24" s="12">
        <v>1.2966371089175173</v>
      </c>
      <c r="Y24" s="12">
        <v>71.08917517149071</v>
      </c>
      <c r="Z24" s="12">
        <v>3.5134682951313367</v>
      </c>
      <c r="AA24" s="12">
        <v>25.397356533377945</v>
      </c>
    </row>
    <row r="25" spans="1:27" ht="12.75">
      <c r="A25" s="13">
        <v>22</v>
      </c>
      <c r="B25" s="13" t="s">
        <v>106</v>
      </c>
      <c r="C25" s="14">
        <v>4130</v>
      </c>
      <c r="D25" s="13">
        <v>986</v>
      </c>
      <c r="E25" s="11">
        <v>166</v>
      </c>
      <c r="F25" s="11">
        <v>178</v>
      </c>
      <c r="G25" s="11">
        <v>1082</v>
      </c>
      <c r="H25" s="11">
        <v>215</v>
      </c>
      <c r="I25" s="11">
        <v>276</v>
      </c>
      <c r="J25" s="11">
        <v>148</v>
      </c>
      <c r="K25" s="11">
        <v>63</v>
      </c>
      <c r="L25" s="11">
        <v>7244</v>
      </c>
      <c r="M25" s="14">
        <v>5282</v>
      </c>
      <c r="N25" s="14">
        <v>178</v>
      </c>
      <c r="O25" s="11">
        <v>1784</v>
      </c>
      <c r="P25" s="12">
        <v>57.01270016565434</v>
      </c>
      <c r="Q25" s="12">
        <v>13.61126449475428</v>
      </c>
      <c r="R25" s="12">
        <v>2.2915516289342905</v>
      </c>
      <c r="S25" s="12">
        <v>2.457205963556046</v>
      </c>
      <c r="T25" s="12">
        <v>14.936499171728327</v>
      </c>
      <c r="U25" s="12">
        <v>2.9679734953064605</v>
      </c>
      <c r="V25" s="12">
        <v>3.810049696300387</v>
      </c>
      <c r="W25" s="12">
        <v>2.043070127001657</v>
      </c>
      <c r="X25" s="12">
        <v>0.8696852567642186</v>
      </c>
      <c r="Y25" s="12">
        <v>72.9155162893429</v>
      </c>
      <c r="Z25" s="12">
        <v>2.457205963556046</v>
      </c>
      <c r="AA25" s="12">
        <v>24.627277747101047</v>
      </c>
    </row>
    <row r="26" spans="1:27" ht="12.75">
      <c r="A26" s="13">
        <v>23</v>
      </c>
      <c r="B26" s="13" t="s">
        <v>107</v>
      </c>
      <c r="C26" s="14">
        <v>4227</v>
      </c>
      <c r="D26" s="13">
        <v>869</v>
      </c>
      <c r="E26" s="11">
        <v>220</v>
      </c>
      <c r="F26" s="11">
        <v>131</v>
      </c>
      <c r="G26" s="11">
        <v>981</v>
      </c>
      <c r="H26" s="11">
        <v>308</v>
      </c>
      <c r="I26" s="11">
        <v>242</v>
      </c>
      <c r="J26" s="11">
        <v>110</v>
      </c>
      <c r="K26" s="11">
        <v>78</v>
      </c>
      <c r="L26" s="11">
        <v>7166</v>
      </c>
      <c r="M26" s="14">
        <v>5316</v>
      </c>
      <c r="N26" s="14">
        <v>131</v>
      </c>
      <c r="O26" s="11">
        <v>1719</v>
      </c>
      <c r="P26" s="12">
        <v>58.98688250069773</v>
      </c>
      <c r="Q26" s="12">
        <v>12.126709461345243</v>
      </c>
      <c r="R26" s="12">
        <v>3.070053028188669</v>
      </c>
      <c r="S26" s="12">
        <v>1.8280770304214347</v>
      </c>
      <c r="T26" s="12">
        <v>13.68964554842311</v>
      </c>
      <c r="U26" s="12">
        <v>4.298074239464136</v>
      </c>
      <c r="V26" s="12">
        <v>3.3770583310075355</v>
      </c>
      <c r="W26" s="12">
        <v>1.5350265140943344</v>
      </c>
      <c r="X26" s="12">
        <v>1.0884733463578007</v>
      </c>
      <c r="Y26" s="12">
        <v>74.18364499023164</v>
      </c>
      <c r="Z26" s="12">
        <v>1.8280770304214347</v>
      </c>
      <c r="AA26" s="12">
        <v>23.98827797934692</v>
      </c>
    </row>
    <row r="27" spans="1:27" ht="12.75">
      <c r="A27" s="13">
        <v>24</v>
      </c>
      <c r="B27" s="13" t="s">
        <v>108</v>
      </c>
      <c r="C27" s="14">
        <v>8334</v>
      </c>
      <c r="D27" s="13">
        <v>841</v>
      </c>
      <c r="E27" s="11">
        <v>365</v>
      </c>
      <c r="F27" s="11">
        <v>551</v>
      </c>
      <c r="G27" s="11">
        <v>1207</v>
      </c>
      <c r="H27" s="11">
        <v>462</v>
      </c>
      <c r="I27" s="11">
        <v>614</v>
      </c>
      <c r="J27" s="11">
        <v>396</v>
      </c>
      <c r="K27" s="11">
        <v>284</v>
      </c>
      <c r="L27" s="11">
        <v>13054</v>
      </c>
      <c r="M27" s="14">
        <v>9540</v>
      </c>
      <c r="N27" s="14">
        <v>551</v>
      </c>
      <c r="O27" s="11">
        <v>2963</v>
      </c>
      <c r="P27" s="12">
        <v>63.84250038302436</v>
      </c>
      <c r="Q27" s="12">
        <v>6.4424697410755325</v>
      </c>
      <c r="R27" s="12">
        <v>2.7960778305500233</v>
      </c>
      <c r="S27" s="12">
        <v>4.220928451049486</v>
      </c>
      <c r="T27" s="12">
        <v>9.246208058832542</v>
      </c>
      <c r="U27" s="12">
        <v>3.5391450896277004</v>
      </c>
      <c r="V27" s="12">
        <v>4.703539145089628</v>
      </c>
      <c r="W27" s="12">
        <v>3.0335529339666003</v>
      </c>
      <c r="X27" s="12">
        <v>2.1755783667841277</v>
      </c>
      <c r="Y27" s="12">
        <v>73.08104795464992</v>
      </c>
      <c r="Z27" s="12">
        <v>4.220928451049486</v>
      </c>
      <c r="AA27" s="12">
        <v>22.698023594300597</v>
      </c>
    </row>
    <row r="28" spans="1:27" ht="12.75">
      <c r="A28" s="13">
        <v>25</v>
      </c>
      <c r="B28" s="13" t="s">
        <v>354</v>
      </c>
      <c r="C28" s="14">
        <v>4084</v>
      </c>
      <c r="D28" s="13">
        <v>487</v>
      </c>
      <c r="E28" s="11">
        <v>283</v>
      </c>
      <c r="F28" s="11">
        <v>333</v>
      </c>
      <c r="G28" s="11">
        <v>596</v>
      </c>
      <c r="H28" s="11">
        <v>375</v>
      </c>
      <c r="I28" s="11">
        <v>298</v>
      </c>
      <c r="J28" s="11">
        <v>304</v>
      </c>
      <c r="K28" s="11">
        <v>168</v>
      </c>
      <c r="L28" s="11">
        <v>6928</v>
      </c>
      <c r="M28" s="14">
        <v>4854</v>
      </c>
      <c r="N28" s="14">
        <v>333</v>
      </c>
      <c r="O28" s="11">
        <v>1741</v>
      </c>
      <c r="P28" s="12">
        <v>58.94919168591224</v>
      </c>
      <c r="Q28" s="12">
        <v>7.029445727482679</v>
      </c>
      <c r="R28" s="12">
        <v>4.08487297921478</v>
      </c>
      <c r="S28" s="12">
        <v>4.806581986143187</v>
      </c>
      <c r="T28" s="12">
        <v>8.602771362586605</v>
      </c>
      <c r="U28" s="12">
        <v>5.412817551963048</v>
      </c>
      <c r="V28" s="12">
        <v>4.3013856812933025</v>
      </c>
      <c r="W28" s="12">
        <v>4.387990762124711</v>
      </c>
      <c r="X28" s="12">
        <v>2.424942263279446</v>
      </c>
      <c r="Y28" s="12">
        <v>70.0635103926097</v>
      </c>
      <c r="Z28" s="12">
        <v>4.806581986143187</v>
      </c>
      <c r="AA28" s="12">
        <v>25.12990762124711</v>
      </c>
    </row>
    <row r="29" spans="1:27" ht="12.75">
      <c r="A29" s="13">
        <v>26</v>
      </c>
      <c r="B29" s="13" t="s">
        <v>109</v>
      </c>
      <c r="C29" s="14">
        <v>3776</v>
      </c>
      <c r="D29" s="13">
        <v>935</v>
      </c>
      <c r="E29" s="11">
        <v>189</v>
      </c>
      <c r="F29" s="11">
        <v>169</v>
      </c>
      <c r="G29" s="11">
        <v>1089</v>
      </c>
      <c r="H29" s="11">
        <v>236</v>
      </c>
      <c r="I29" s="11">
        <v>271</v>
      </c>
      <c r="J29" s="11">
        <v>112</v>
      </c>
      <c r="K29" s="11">
        <v>96</v>
      </c>
      <c r="L29" s="11">
        <v>6873</v>
      </c>
      <c r="M29" s="14">
        <v>4900</v>
      </c>
      <c r="N29" s="14">
        <v>169</v>
      </c>
      <c r="O29" s="11">
        <v>1804</v>
      </c>
      <c r="P29" s="12">
        <v>54.939618798195845</v>
      </c>
      <c r="Q29" s="12">
        <v>13.603957514913429</v>
      </c>
      <c r="R29" s="12">
        <v>2.7498908773461372</v>
      </c>
      <c r="S29" s="12">
        <v>2.458897133711625</v>
      </c>
      <c r="T29" s="12">
        <v>15.84460934089917</v>
      </c>
      <c r="U29" s="12">
        <v>3.4337261748872403</v>
      </c>
      <c r="V29" s="12">
        <v>3.942965226247636</v>
      </c>
      <c r="W29" s="12">
        <v>1.6295649643532664</v>
      </c>
      <c r="X29" s="12">
        <v>1.3967699694456568</v>
      </c>
      <c r="Y29" s="12">
        <v>71.2934671904554</v>
      </c>
      <c r="Z29" s="12">
        <v>2.458897133711625</v>
      </c>
      <c r="AA29" s="12">
        <v>26.24763567583297</v>
      </c>
    </row>
    <row r="30" spans="1:27" ht="12.75">
      <c r="A30" s="13">
        <v>27</v>
      </c>
      <c r="B30" s="13" t="s">
        <v>355</v>
      </c>
      <c r="C30" s="14">
        <v>7167</v>
      </c>
      <c r="D30" s="13">
        <v>1109</v>
      </c>
      <c r="E30" s="11">
        <v>329</v>
      </c>
      <c r="F30" s="11">
        <v>361</v>
      </c>
      <c r="G30" s="11">
        <v>1944</v>
      </c>
      <c r="H30" s="11">
        <v>346</v>
      </c>
      <c r="I30" s="11">
        <v>415</v>
      </c>
      <c r="J30" s="11">
        <v>236</v>
      </c>
      <c r="K30" s="11">
        <v>137</v>
      </c>
      <c r="L30" s="11">
        <v>12044</v>
      </c>
      <c r="M30" s="14">
        <v>8605</v>
      </c>
      <c r="N30" s="14">
        <v>361</v>
      </c>
      <c r="O30" s="11">
        <v>3078</v>
      </c>
      <c r="P30" s="12">
        <v>59.50680836931252</v>
      </c>
      <c r="Q30" s="12">
        <v>9.207904350714049</v>
      </c>
      <c r="R30" s="12">
        <v>2.731650614413816</v>
      </c>
      <c r="S30" s="12">
        <v>2.997343075390236</v>
      </c>
      <c r="T30" s="12">
        <v>16.140817004317505</v>
      </c>
      <c r="U30" s="12">
        <v>2.872799734307539</v>
      </c>
      <c r="V30" s="12">
        <v>3.4456991032879443</v>
      </c>
      <c r="W30" s="12">
        <v>1.959481899701096</v>
      </c>
      <c r="X30" s="12">
        <v>1.1374958485552973</v>
      </c>
      <c r="Y30" s="12">
        <v>71.44636333444039</v>
      </c>
      <c r="Z30" s="12">
        <v>2.997343075390236</v>
      </c>
      <c r="AA30" s="12">
        <v>25.556293590169375</v>
      </c>
    </row>
    <row r="31" spans="1:27" ht="12.75">
      <c r="A31" s="13">
        <v>28</v>
      </c>
      <c r="B31" s="13" t="s">
        <v>110</v>
      </c>
      <c r="C31" s="14">
        <v>3605</v>
      </c>
      <c r="D31" s="13">
        <v>658</v>
      </c>
      <c r="E31" s="11">
        <v>138</v>
      </c>
      <c r="F31" s="11">
        <v>278</v>
      </c>
      <c r="G31" s="11">
        <v>784</v>
      </c>
      <c r="H31" s="11">
        <v>165</v>
      </c>
      <c r="I31" s="11">
        <v>288</v>
      </c>
      <c r="J31" s="11">
        <v>213</v>
      </c>
      <c r="K31" s="11">
        <v>129</v>
      </c>
      <c r="L31" s="11">
        <v>6258</v>
      </c>
      <c r="M31" s="14">
        <v>4401</v>
      </c>
      <c r="N31" s="14">
        <v>278</v>
      </c>
      <c r="O31" s="11">
        <v>1579</v>
      </c>
      <c r="P31" s="12">
        <v>57.60626398210291</v>
      </c>
      <c r="Q31" s="12">
        <v>10.51454138702461</v>
      </c>
      <c r="R31" s="12">
        <v>2.205177372962608</v>
      </c>
      <c r="S31" s="12">
        <v>4.442313838286992</v>
      </c>
      <c r="T31" s="12">
        <v>12.527964205816556</v>
      </c>
      <c r="U31" s="12">
        <v>2.636625119846596</v>
      </c>
      <c r="V31" s="12">
        <v>4.6021093000958775</v>
      </c>
      <c r="W31" s="12">
        <v>3.4036433365292424</v>
      </c>
      <c r="X31" s="12">
        <v>2.0613614573346117</v>
      </c>
      <c r="Y31" s="12">
        <v>70.32598274209012</v>
      </c>
      <c r="Z31" s="12">
        <v>4.442313838286992</v>
      </c>
      <c r="AA31" s="12">
        <v>25.23170341962288</v>
      </c>
    </row>
    <row r="32" spans="1:27" ht="12.75">
      <c r="A32" s="13">
        <v>29</v>
      </c>
      <c r="B32" s="13" t="s">
        <v>356</v>
      </c>
      <c r="C32" s="14">
        <v>3070</v>
      </c>
      <c r="D32" s="13">
        <v>519</v>
      </c>
      <c r="E32" s="11">
        <v>109</v>
      </c>
      <c r="F32" s="11">
        <v>268</v>
      </c>
      <c r="G32" s="11">
        <v>1148</v>
      </c>
      <c r="H32" s="11">
        <v>159</v>
      </c>
      <c r="I32" s="11">
        <v>248</v>
      </c>
      <c r="J32" s="11">
        <v>293</v>
      </c>
      <c r="K32" s="11">
        <v>98</v>
      </c>
      <c r="L32" s="11">
        <v>5912</v>
      </c>
      <c r="M32" s="14">
        <v>3698</v>
      </c>
      <c r="N32" s="14">
        <v>268</v>
      </c>
      <c r="O32" s="11">
        <v>1946</v>
      </c>
      <c r="P32" s="12">
        <v>51.928281461434366</v>
      </c>
      <c r="Q32" s="12">
        <v>8.778755074424899</v>
      </c>
      <c r="R32" s="12">
        <v>1.843707713125846</v>
      </c>
      <c r="S32" s="12">
        <v>4.533152909336942</v>
      </c>
      <c r="T32" s="12">
        <v>19.418132611637347</v>
      </c>
      <c r="U32" s="12">
        <v>2.689445196211096</v>
      </c>
      <c r="V32" s="12">
        <v>4.194857916102842</v>
      </c>
      <c r="W32" s="12">
        <v>4.956021650879567</v>
      </c>
      <c r="X32" s="12">
        <v>1.6576454668470908</v>
      </c>
      <c r="Y32" s="12">
        <v>62.55074424898511</v>
      </c>
      <c r="Z32" s="12">
        <v>4.533152909336942</v>
      </c>
      <c r="AA32" s="12">
        <v>32.91610284167794</v>
      </c>
    </row>
    <row r="33" spans="1:27" ht="12.75">
      <c r="A33" s="13">
        <v>30</v>
      </c>
      <c r="B33" s="13" t="s">
        <v>357</v>
      </c>
      <c r="C33" s="14">
        <v>3143</v>
      </c>
      <c r="D33" s="13">
        <v>433</v>
      </c>
      <c r="E33" s="11">
        <v>147</v>
      </c>
      <c r="F33" s="11">
        <v>232</v>
      </c>
      <c r="G33" s="11">
        <v>922</v>
      </c>
      <c r="H33" s="11">
        <v>208</v>
      </c>
      <c r="I33" s="11">
        <v>224</v>
      </c>
      <c r="J33" s="11">
        <v>224</v>
      </c>
      <c r="K33" s="11">
        <v>238</v>
      </c>
      <c r="L33" s="11">
        <v>5771</v>
      </c>
      <c r="M33" s="14">
        <v>3723</v>
      </c>
      <c r="N33" s="14">
        <v>232</v>
      </c>
      <c r="O33" s="11">
        <v>1816</v>
      </c>
      <c r="P33" s="12">
        <v>54.461964997400806</v>
      </c>
      <c r="Q33" s="12">
        <v>7.503032403396291</v>
      </c>
      <c r="R33" s="12">
        <v>2.5472188528851154</v>
      </c>
      <c r="S33" s="12">
        <v>4.0201005025125625</v>
      </c>
      <c r="T33" s="12">
        <v>15.97643389360596</v>
      </c>
      <c r="U33" s="12">
        <v>3.604228036735401</v>
      </c>
      <c r="V33" s="12">
        <v>3.8814763472535088</v>
      </c>
      <c r="W33" s="12">
        <v>3.8814763472535088</v>
      </c>
      <c r="X33" s="12">
        <v>4.124068618956853</v>
      </c>
      <c r="Y33" s="12">
        <v>64.51221625368221</v>
      </c>
      <c r="Z33" s="12">
        <v>4.0201005025125625</v>
      </c>
      <c r="AA33" s="12">
        <v>31.467683243805233</v>
      </c>
    </row>
    <row r="34" spans="1:27" ht="12.75">
      <c r="A34" s="13">
        <v>31</v>
      </c>
      <c r="B34" s="13" t="s">
        <v>358</v>
      </c>
      <c r="C34" s="14">
        <v>2942</v>
      </c>
      <c r="D34" s="13">
        <v>585</v>
      </c>
      <c r="E34" s="11">
        <v>133</v>
      </c>
      <c r="F34" s="11">
        <v>224</v>
      </c>
      <c r="G34" s="11">
        <v>1208</v>
      </c>
      <c r="H34" s="11">
        <v>170</v>
      </c>
      <c r="I34" s="11">
        <v>239</v>
      </c>
      <c r="J34" s="11">
        <v>238</v>
      </c>
      <c r="K34" s="11">
        <v>74</v>
      </c>
      <c r="L34" s="11">
        <v>5813</v>
      </c>
      <c r="M34" s="14">
        <v>3660</v>
      </c>
      <c r="N34" s="14">
        <v>224</v>
      </c>
      <c r="O34" s="11">
        <v>1929</v>
      </c>
      <c r="P34" s="12">
        <v>50.610700154825395</v>
      </c>
      <c r="Q34" s="12">
        <v>10.063650438671942</v>
      </c>
      <c r="R34" s="12">
        <v>2.2879752279373817</v>
      </c>
      <c r="S34" s="12">
        <v>3.853431962841906</v>
      </c>
      <c r="T34" s="12">
        <v>20.781008085325993</v>
      </c>
      <c r="U34" s="12">
        <v>2.9244796146568035</v>
      </c>
      <c r="V34" s="12">
        <v>4.111474281782213</v>
      </c>
      <c r="W34" s="12">
        <v>4.094271460519526</v>
      </c>
      <c r="X34" s="12">
        <v>1.273008773438844</v>
      </c>
      <c r="Y34" s="12">
        <v>62.96232582143472</v>
      </c>
      <c r="Z34" s="12">
        <v>3.853431962841906</v>
      </c>
      <c r="AA34" s="12">
        <v>33.18424221572338</v>
      </c>
    </row>
    <row r="35" spans="1:27" ht="12.75">
      <c r="A35" s="13">
        <v>32</v>
      </c>
      <c r="B35" s="13" t="s">
        <v>359</v>
      </c>
      <c r="C35" s="14">
        <v>1485</v>
      </c>
      <c r="D35" s="13">
        <v>306</v>
      </c>
      <c r="E35" s="11">
        <v>469</v>
      </c>
      <c r="F35" s="11">
        <v>75</v>
      </c>
      <c r="G35" s="11">
        <v>213</v>
      </c>
      <c r="H35" s="11">
        <v>3767</v>
      </c>
      <c r="I35" s="11">
        <v>62</v>
      </c>
      <c r="J35" s="11">
        <v>51</v>
      </c>
      <c r="K35" s="11">
        <v>60</v>
      </c>
      <c r="L35" s="11">
        <v>6488</v>
      </c>
      <c r="M35" s="14">
        <v>2260</v>
      </c>
      <c r="N35" s="14">
        <v>75</v>
      </c>
      <c r="O35" s="11">
        <v>4153</v>
      </c>
      <c r="P35" s="12">
        <v>22.888409371146732</v>
      </c>
      <c r="Q35" s="12">
        <v>4.716399506781751</v>
      </c>
      <c r="R35" s="12">
        <v>7.2287299630086315</v>
      </c>
      <c r="S35" s="12">
        <v>1.155980271270037</v>
      </c>
      <c r="T35" s="12">
        <v>3.2829839704069053</v>
      </c>
      <c r="U35" s="12">
        <v>58.06103575832305</v>
      </c>
      <c r="V35" s="12">
        <v>0.9556103575832305</v>
      </c>
      <c r="W35" s="12">
        <v>0.7860665844636251</v>
      </c>
      <c r="X35" s="12">
        <v>0.9247842170160296</v>
      </c>
      <c r="Y35" s="12">
        <v>34.833538840937116</v>
      </c>
      <c r="Z35" s="12">
        <v>1.155980271270037</v>
      </c>
      <c r="AA35" s="12">
        <v>64.01048088779285</v>
      </c>
    </row>
    <row r="36" spans="1:27" ht="12.75">
      <c r="A36" s="13">
        <v>33</v>
      </c>
      <c r="B36" s="13" t="s">
        <v>111</v>
      </c>
      <c r="C36" s="14">
        <v>3751</v>
      </c>
      <c r="D36" s="13">
        <v>864</v>
      </c>
      <c r="E36" s="11">
        <v>188</v>
      </c>
      <c r="F36" s="11">
        <v>162</v>
      </c>
      <c r="G36" s="11">
        <v>1064</v>
      </c>
      <c r="H36" s="11">
        <v>226</v>
      </c>
      <c r="I36" s="11">
        <v>257</v>
      </c>
      <c r="J36" s="11">
        <v>158</v>
      </c>
      <c r="K36" s="11">
        <v>71</v>
      </c>
      <c r="L36" s="11">
        <v>6741</v>
      </c>
      <c r="M36" s="14">
        <v>4803</v>
      </c>
      <c r="N36" s="14">
        <v>162</v>
      </c>
      <c r="O36" s="11">
        <v>1776</v>
      </c>
      <c r="P36" s="12">
        <v>55.64456312119863</v>
      </c>
      <c r="Q36" s="12">
        <v>12.817089452603472</v>
      </c>
      <c r="R36" s="12">
        <v>2.7889037234831626</v>
      </c>
      <c r="S36" s="12">
        <v>2.403204272363151</v>
      </c>
      <c r="T36" s="12">
        <v>15.784008307372794</v>
      </c>
      <c r="U36" s="12">
        <v>3.3526183058893344</v>
      </c>
      <c r="V36" s="12">
        <v>3.8124907283785787</v>
      </c>
      <c r="W36" s="12">
        <v>2.3438658952677645</v>
      </c>
      <c r="X36" s="12">
        <v>1.0532561934431093</v>
      </c>
      <c r="Y36" s="12">
        <v>71.25055629728527</v>
      </c>
      <c r="Z36" s="12">
        <v>2.403204272363151</v>
      </c>
      <c r="AA36" s="12">
        <v>26.34623943035158</v>
      </c>
    </row>
    <row r="37" spans="1:27" ht="12.75">
      <c r="A37" s="13">
        <v>34</v>
      </c>
      <c r="B37" s="13" t="s">
        <v>360</v>
      </c>
      <c r="C37" s="14">
        <v>1439</v>
      </c>
      <c r="D37" s="13">
        <v>338</v>
      </c>
      <c r="E37" s="11">
        <v>414</v>
      </c>
      <c r="F37" s="11">
        <v>58</v>
      </c>
      <c r="G37" s="11">
        <v>276</v>
      </c>
      <c r="H37" s="11">
        <v>3936</v>
      </c>
      <c r="I37" s="11">
        <v>145</v>
      </c>
      <c r="J37" s="11">
        <v>27</v>
      </c>
      <c r="K37" s="11">
        <v>53</v>
      </c>
      <c r="L37" s="11">
        <v>6686</v>
      </c>
      <c r="M37" s="14">
        <v>2191</v>
      </c>
      <c r="N37" s="14">
        <v>58</v>
      </c>
      <c r="O37" s="11">
        <v>4437</v>
      </c>
      <c r="P37" s="12">
        <v>21.522584504935686</v>
      </c>
      <c r="Q37" s="12">
        <v>5.055339515405325</v>
      </c>
      <c r="R37" s="12">
        <v>6.192043075082262</v>
      </c>
      <c r="S37" s="12">
        <v>0.8674842955429255</v>
      </c>
      <c r="T37" s="12">
        <v>4.1280287167215075</v>
      </c>
      <c r="U37" s="12">
        <v>58.86927909063715</v>
      </c>
      <c r="V37" s="12">
        <v>2.168710738857314</v>
      </c>
      <c r="W37" s="12">
        <v>0.40382889620101703</v>
      </c>
      <c r="X37" s="12">
        <v>0.7927011666168113</v>
      </c>
      <c r="Y37" s="12">
        <v>32.769967095423276</v>
      </c>
      <c r="Z37" s="12">
        <v>0.8674842955429255</v>
      </c>
      <c r="AA37" s="12">
        <v>66.3625486090338</v>
      </c>
    </row>
    <row r="38" spans="1:27" ht="12.75">
      <c r="A38" s="13">
        <v>35</v>
      </c>
      <c r="B38" s="13" t="s">
        <v>361</v>
      </c>
      <c r="C38" s="14">
        <v>7304</v>
      </c>
      <c r="D38" s="13">
        <v>1288</v>
      </c>
      <c r="E38" s="11">
        <v>322</v>
      </c>
      <c r="F38" s="11">
        <v>401</v>
      </c>
      <c r="G38" s="11">
        <v>1770</v>
      </c>
      <c r="H38" s="11">
        <v>378</v>
      </c>
      <c r="I38" s="11">
        <v>453</v>
      </c>
      <c r="J38" s="11">
        <v>345</v>
      </c>
      <c r="K38" s="11">
        <v>172</v>
      </c>
      <c r="L38" s="11">
        <v>12433</v>
      </c>
      <c r="M38" s="14">
        <v>8914</v>
      </c>
      <c r="N38" s="14">
        <v>401</v>
      </c>
      <c r="O38" s="11">
        <v>3118</v>
      </c>
      <c r="P38" s="12">
        <v>58.7468832944583</v>
      </c>
      <c r="Q38" s="12">
        <v>10.359527065068768</v>
      </c>
      <c r="R38" s="12">
        <v>2.589881766267192</v>
      </c>
      <c r="S38" s="12">
        <v>3.225287541220944</v>
      </c>
      <c r="T38" s="12">
        <v>14.236306603394192</v>
      </c>
      <c r="U38" s="12">
        <v>3.0402959864875734</v>
      </c>
      <c r="V38" s="12">
        <v>3.6435293171398695</v>
      </c>
      <c r="W38" s="12">
        <v>2.774873321000563</v>
      </c>
      <c r="X38" s="12">
        <v>1.3834151049625996</v>
      </c>
      <c r="Y38" s="12">
        <v>71.69629212579426</v>
      </c>
      <c r="Z38" s="12">
        <v>3.225287541220944</v>
      </c>
      <c r="AA38" s="12">
        <v>25.0784203329848</v>
      </c>
    </row>
    <row r="39" spans="1:27" ht="12.75">
      <c r="A39" s="13">
        <v>36</v>
      </c>
      <c r="B39" s="13" t="s">
        <v>362</v>
      </c>
      <c r="C39" s="14">
        <v>3607</v>
      </c>
      <c r="D39" s="13">
        <v>658</v>
      </c>
      <c r="E39" s="11">
        <v>144</v>
      </c>
      <c r="F39" s="11">
        <v>119</v>
      </c>
      <c r="G39" s="11">
        <v>668</v>
      </c>
      <c r="H39" s="11">
        <v>179</v>
      </c>
      <c r="I39" s="11">
        <v>199</v>
      </c>
      <c r="J39" s="11">
        <v>152</v>
      </c>
      <c r="K39" s="11">
        <v>64</v>
      </c>
      <c r="L39" s="11">
        <v>5790</v>
      </c>
      <c r="M39" s="14">
        <v>4409</v>
      </c>
      <c r="N39" s="14">
        <v>119</v>
      </c>
      <c r="O39" s="11">
        <v>1262</v>
      </c>
      <c r="P39" s="12">
        <v>62.297063903281526</v>
      </c>
      <c r="Q39" s="12">
        <v>11.364421416234888</v>
      </c>
      <c r="R39" s="12">
        <v>2.4870466321243523</v>
      </c>
      <c r="S39" s="12">
        <v>2.0552677029360966</v>
      </c>
      <c r="T39" s="12">
        <v>11.537132987910189</v>
      </c>
      <c r="U39" s="12">
        <v>3.09153713298791</v>
      </c>
      <c r="V39" s="12">
        <v>3.4369602763385148</v>
      </c>
      <c r="W39" s="12">
        <v>2.6252158894645943</v>
      </c>
      <c r="X39" s="12">
        <v>1.1053540587219344</v>
      </c>
      <c r="Y39" s="12">
        <v>76.14853195164076</v>
      </c>
      <c r="Z39" s="12">
        <v>2.0552677029360966</v>
      </c>
      <c r="AA39" s="12">
        <v>21.796200345423145</v>
      </c>
    </row>
    <row r="40" spans="1:27" ht="12.75">
      <c r="A40" s="13">
        <v>37</v>
      </c>
      <c r="B40" s="13" t="s">
        <v>363</v>
      </c>
      <c r="C40" s="14">
        <v>3421</v>
      </c>
      <c r="D40" s="13">
        <v>580</v>
      </c>
      <c r="E40" s="11">
        <v>678</v>
      </c>
      <c r="F40" s="11">
        <v>162</v>
      </c>
      <c r="G40" s="11">
        <v>334</v>
      </c>
      <c r="H40" s="11">
        <v>1464</v>
      </c>
      <c r="I40" s="11">
        <v>132</v>
      </c>
      <c r="J40" s="11">
        <v>153</v>
      </c>
      <c r="K40" s="11">
        <v>105</v>
      </c>
      <c r="L40" s="11">
        <v>7029</v>
      </c>
      <c r="M40" s="14">
        <v>4679</v>
      </c>
      <c r="N40" s="14">
        <v>162</v>
      </c>
      <c r="O40" s="11">
        <v>2188</v>
      </c>
      <c r="P40" s="12">
        <v>48.6697965571205</v>
      </c>
      <c r="Q40" s="12">
        <v>8.251529378289941</v>
      </c>
      <c r="R40" s="12">
        <v>9.645753307725139</v>
      </c>
      <c r="S40" s="12">
        <v>2.3047375160051216</v>
      </c>
      <c r="T40" s="12">
        <v>4.751742779911794</v>
      </c>
      <c r="U40" s="12">
        <v>20.827998292787026</v>
      </c>
      <c r="V40" s="12">
        <v>1.8779342723004695</v>
      </c>
      <c r="W40" s="12">
        <v>2.176696542893726</v>
      </c>
      <c r="X40" s="12">
        <v>1.4938113529662824</v>
      </c>
      <c r="Y40" s="12">
        <v>66.56707924313558</v>
      </c>
      <c r="Z40" s="12">
        <v>2.3047375160051216</v>
      </c>
      <c r="AA40" s="12">
        <v>31.128183240859297</v>
      </c>
    </row>
    <row r="41" spans="1:27" ht="12.75">
      <c r="A41" s="13">
        <v>38</v>
      </c>
      <c r="B41" s="13" t="s">
        <v>364</v>
      </c>
      <c r="C41" s="14">
        <v>3495</v>
      </c>
      <c r="D41" s="13">
        <v>597</v>
      </c>
      <c r="E41" s="11">
        <v>299</v>
      </c>
      <c r="F41" s="11">
        <v>116</v>
      </c>
      <c r="G41" s="11">
        <v>643</v>
      </c>
      <c r="H41" s="11">
        <v>1233</v>
      </c>
      <c r="I41" s="11">
        <v>226</v>
      </c>
      <c r="J41" s="11">
        <v>88</v>
      </c>
      <c r="K41" s="11">
        <v>104</v>
      </c>
      <c r="L41" s="11">
        <v>6801</v>
      </c>
      <c r="M41" s="14">
        <v>4391</v>
      </c>
      <c r="N41" s="14">
        <v>116</v>
      </c>
      <c r="O41" s="11">
        <v>2294</v>
      </c>
      <c r="P41" s="12">
        <v>51.3895015438906</v>
      </c>
      <c r="Q41" s="12">
        <v>8.778120864578739</v>
      </c>
      <c r="R41" s="12">
        <v>4.396412292309955</v>
      </c>
      <c r="S41" s="12">
        <v>1.705631524775768</v>
      </c>
      <c r="T41" s="12">
        <v>9.454491986472577</v>
      </c>
      <c r="U41" s="12">
        <v>18.129686810763125</v>
      </c>
      <c r="V41" s="12">
        <v>3.323040729304514</v>
      </c>
      <c r="W41" s="12">
        <v>1.2939273636229967</v>
      </c>
      <c r="X41" s="12">
        <v>1.5291868842817233</v>
      </c>
      <c r="Y41" s="12">
        <v>64.56403470077929</v>
      </c>
      <c r="Z41" s="12">
        <v>1.705631524775768</v>
      </c>
      <c r="AA41" s="12">
        <v>33.73033377444494</v>
      </c>
    </row>
    <row r="42" spans="1:27" ht="12.75">
      <c r="A42" s="13">
        <v>39</v>
      </c>
      <c r="B42" s="13" t="s">
        <v>112</v>
      </c>
      <c r="C42" s="14">
        <v>3546</v>
      </c>
      <c r="D42" s="13">
        <v>645</v>
      </c>
      <c r="E42" s="11">
        <v>166</v>
      </c>
      <c r="F42" s="11">
        <v>231</v>
      </c>
      <c r="G42" s="11">
        <v>938</v>
      </c>
      <c r="H42" s="11">
        <v>191</v>
      </c>
      <c r="I42" s="11">
        <v>257</v>
      </c>
      <c r="J42" s="11">
        <v>209</v>
      </c>
      <c r="K42" s="11">
        <v>102</v>
      </c>
      <c r="L42" s="11">
        <v>6285</v>
      </c>
      <c r="M42" s="14">
        <v>4357</v>
      </c>
      <c r="N42" s="14">
        <v>231</v>
      </c>
      <c r="O42" s="11">
        <v>1697</v>
      </c>
      <c r="P42" s="12">
        <v>56.4200477326969</v>
      </c>
      <c r="Q42" s="12">
        <v>10.26252983293556</v>
      </c>
      <c r="R42" s="12">
        <v>2.6412092283214004</v>
      </c>
      <c r="S42" s="12">
        <v>3.6754176610978515</v>
      </c>
      <c r="T42" s="12">
        <v>14.92442322991249</v>
      </c>
      <c r="U42" s="12">
        <v>3.0389817024661894</v>
      </c>
      <c r="V42" s="12">
        <v>4.089101034208433</v>
      </c>
      <c r="W42" s="12">
        <v>3.3253778838504373</v>
      </c>
      <c r="X42" s="12">
        <v>1.6229116945107398</v>
      </c>
      <c r="Y42" s="12">
        <v>69.32378679395386</v>
      </c>
      <c r="Z42" s="12">
        <v>3.6754176610978515</v>
      </c>
      <c r="AA42" s="12">
        <v>27.000795544948293</v>
      </c>
    </row>
    <row r="43" spans="1:27" ht="12.75">
      <c r="A43" s="13">
        <v>40</v>
      </c>
      <c r="B43" s="13" t="s">
        <v>365</v>
      </c>
      <c r="C43" s="14">
        <v>3098</v>
      </c>
      <c r="D43" s="13">
        <v>731</v>
      </c>
      <c r="E43" s="11">
        <v>119</v>
      </c>
      <c r="F43" s="11">
        <v>258</v>
      </c>
      <c r="G43" s="11">
        <v>1327</v>
      </c>
      <c r="H43" s="11">
        <v>189</v>
      </c>
      <c r="I43" s="11">
        <v>272</v>
      </c>
      <c r="J43" s="11">
        <v>319</v>
      </c>
      <c r="K43" s="11">
        <v>101</v>
      </c>
      <c r="L43" s="11">
        <v>6414</v>
      </c>
      <c r="M43" s="14">
        <v>3948</v>
      </c>
      <c r="N43" s="14">
        <v>258</v>
      </c>
      <c r="O43" s="11">
        <v>2208</v>
      </c>
      <c r="P43" s="12">
        <v>48.30059245400686</v>
      </c>
      <c r="Q43" s="12">
        <v>11.396944184596196</v>
      </c>
      <c r="R43" s="12">
        <v>1.8553164951668228</v>
      </c>
      <c r="S43" s="12">
        <v>4.022450888681011</v>
      </c>
      <c r="T43" s="12">
        <v>20.68911755534768</v>
      </c>
      <c r="U43" s="12">
        <v>2.9466791393826006</v>
      </c>
      <c r="V43" s="12">
        <v>4.2407234175241655</v>
      </c>
      <c r="W43" s="12">
        <v>4.973495478640474</v>
      </c>
      <c r="X43" s="12">
        <v>1.5746803866541939</v>
      </c>
      <c r="Y43" s="12">
        <v>61.55285313376988</v>
      </c>
      <c r="Z43" s="12">
        <v>4.022450888681011</v>
      </c>
      <c r="AA43" s="12">
        <v>34.42469597754911</v>
      </c>
    </row>
    <row r="44" spans="1:27" ht="12.75">
      <c r="A44" s="13">
        <v>41</v>
      </c>
      <c r="B44" s="13" t="s">
        <v>366</v>
      </c>
      <c r="C44" s="14">
        <v>4454</v>
      </c>
      <c r="D44" s="13">
        <v>556</v>
      </c>
      <c r="E44" s="11">
        <v>686</v>
      </c>
      <c r="F44" s="11">
        <v>170</v>
      </c>
      <c r="G44" s="11">
        <v>379</v>
      </c>
      <c r="H44" s="11">
        <v>920</v>
      </c>
      <c r="I44" s="11">
        <v>188</v>
      </c>
      <c r="J44" s="11">
        <v>174</v>
      </c>
      <c r="K44" s="11">
        <v>104</v>
      </c>
      <c r="L44" s="11">
        <v>7631</v>
      </c>
      <c r="M44" s="14">
        <v>5696</v>
      </c>
      <c r="N44" s="14">
        <v>170</v>
      </c>
      <c r="O44" s="11">
        <v>1765</v>
      </c>
      <c r="P44" s="12">
        <v>58.36718647621544</v>
      </c>
      <c r="Q44" s="12">
        <v>7.286069977722448</v>
      </c>
      <c r="R44" s="12">
        <v>8.98964749049928</v>
      </c>
      <c r="S44" s="12">
        <v>2.2277552090158563</v>
      </c>
      <c r="T44" s="12">
        <v>4.966583671864762</v>
      </c>
      <c r="U44" s="12">
        <v>12.056087013497576</v>
      </c>
      <c r="V44" s="12">
        <v>2.4636351723234173</v>
      </c>
      <c r="W44" s="12">
        <v>2.280172978639759</v>
      </c>
      <c r="X44" s="12">
        <v>1.362862010221465</v>
      </c>
      <c r="Y44" s="12">
        <v>74.64290394443717</v>
      </c>
      <c r="Z44" s="12">
        <v>2.2277552090158563</v>
      </c>
      <c r="AA44" s="12">
        <v>23.12934084654698</v>
      </c>
    </row>
    <row r="45" spans="1:27" ht="12.75">
      <c r="A45" s="13">
        <v>42</v>
      </c>
      <c r="B45" s="13" t="s">
        <v>113</v>
      </c>
      <c r="C45" s="14">
        <v>7009</v>
      </c>
      <c r="D45" s="13">
        <v>1368</v>
      </c>
      <c r="E45" s="11">
        <v>309</v>
      </c>
      <c r="F45" s="11">
        <v>278</v>
      </c>
      <c r="G45" s="11">
        <v>1904</v>
      </c>
      <c r="H45" s="11">
        <v>414</v>
      </c>
      <c r="I45" s="11">
        <v>402</v>
      </c>
      <c r="J45" s="11">
        <v>272</v>
      </c>
      <c r="K45" s="11">
        <v>163</v>
      </c>
      <c r="L45" s="11">
        <v>12119</v>
      </c>
      <c r="M45" s="14">
        <v>8686</v>
      </c>
      <c r="N45" s="14">
        <v>278</v>
      </c>
      <c r="O45" s="11">
        <v>3155</v>
      </c>
      <c r="P45" s="12">
        <v>57.834804851885465</v>
      </c>
      <c r="Q45" s="12">
        <v>11.28806007096295</v>
      </c>
      <c r="R45" s="12">
        <v>2.5497153230464558</v>
      </c>
      <c r="S45" s="12">
        <v>2.2939186401518277</v>
      </c>
      <c r="T45" s="12">
        <v>15.71086723327007</v>
      </c>
      <c r="U45" s="12">
        <v>3.4161234425282614</v>
      </c>
      <c r="V45" s="12">
        <v>3.317105371730341</v>
      </c>
      <c r="W45" s="12">
        <v>2.2444096047528674</v>
      </c>
      <c r="X45" s="12">
        <v>1.344995461671755</v>
      </c>
      <c r="Y45" s="12">
        <v>71.67258024589488</v>
      </c>
      <c r="Z45" s="12">
        <v>2.2939186401518277</v>
      </c>
      <c r="AA45" s="12">
        <v>26.033501113953296</v>
      </c>
    </row>
    <row r="46" spans="1:27" ht="12.75">
      <c r="A46" s="13">
        <v>43</v>
      </c>
      <c r="B46" s="13" t="s">
        <v>367</v>
      </c>
      <c r="C46" s="14">
        <v>4091</v>
      </c>
      <c r="D46" s="13">
        <v>861</v>
      </c>
      <c r="E46" s="11">
        <v>179</v>
      </c>
      <c r="F46" s="11">
        <v>179</v>
      </c>
      <c r="G46" s="11">
        <v>1091</v>
      </c>
      <c r="H46" s="11">
        <v>263</v>
      </c>
      <c r="I46" s="11">
        <v>256</v>
      </c>
      <c r="J46" s="11">
        <v>139</v>
      </c>
      <c r="K46" s="11">
        <v>89</v>
      </c>
      <c r="L46" s="11">
        <v>7148</v>
      </c>
      <c r="M46" s="14">
        <v>5131</v>
      </c>
      <c r="N46" s="14">
        <v>179</v>
      </c>
      <c r="O46" s="11">
        <v>1838</v>
      </c>
      <c r="P46" s="12">
        <v>57.23279238947957</v>
      </c>
      <c r="Q46" s="12">
        <v>12.045327364297705</v>
      </c>
      <c r="R46" s="12">
        <v>2.5041969781757136</v>
      </c>
      <c r="S46" s="12">
        <v>2.5041969781757136</v>
      </c>
      <c r="T46" s="12">
        <v>15.263010632344711</v>
      </c>
      <c r="U46" s="12">
        <v>3.6793508673754896</v>
      </c>
      <c r="V46" s="12">
        <v>3.581421376608842</v>
      </c>
      <c r="W46" s="12">
        <v>1.944599888080582</v>
      </c>
      <c r="X46" s="12">
        <v>1.2451035254616676</v>
      </c>
      <c r="Y46" s="12">
        <v>71.78231673195299</v>
      </c>
      <c r="Z46" s="12">
        <v>2.5041969781757136</v>
      </c>
      <c r="AA46" s="12">
        <v>25.71348628987129</v>
      </c>
    </row>
    <row r="47" spans="1:27" ht="12.75">
      <c r="A47" s="13">
        <v>44</v>
      </c>
      <c r="B47" s="13" t="s">
        <v>368</v>
      </c>
      <c r="C47" s="14">
        <v>7930</v>
      </c>
      <c r="D47" s="13">
        <v>1608</v>
      </c>
      <c r="E47" s="11">
        <v>295</v>
      </c>
      <c r="F47" s="11">
        <v>359</v>
      </c>
      <c r="G47" s="11">
        <v>1505</v>
      </c>
      <c r="H47" s="11">
        <v>336</v>
      </c>
      <c r="I47" s="11">
        <v>579</v>
      </c>
      <c r="J47" s="11">
        <v>341</v>
      </c>
      <c r="K47" s="11">
        <v>178</v>
      </c>
      <c r="L47" s="11">
        <v>13131</v>
      </c>
      <c r="M47" s="14">
        <v>9833</v>
      </c>
      <c r="N47" s="14">
        <v>359</v>
      </c>
      <c r="O47" s="11">
        <v>2939</v>
      </c>
      <c r="P47" s="12">
        <v>60.3914401035717</v>
      </c>
      <c r="Q47" s="12">
        <v>12.245830477496002</v>
      </c>
      <c r="R47" s="12">
        <v>2.246592034117737</v>
      </c>
      <c r="S47" s="12">
        <v>2.733988272028025</v>
      </c>
      <c r="T47" s="12">
        <v>11.461427157109132</v>
      </c>
      <c r="U47" s="12">
        <v>2.558830249029015</v>
      </c>
      <c r="V47" s="12">
        <v>4.409412839844642</v>
      </c>
      <c r="W47" s="12">
        <v>2.5969080801157567</v>
      </c>
      <c r="X47" s="12">
        <v>1.3555707866879902</v>
      </c>
      <c r="Y47" s="12">
        <v>74.88386261518544</v>
      </c>
      <c r="Z47" s="12">
        <v>2.733988272028025</v>
      </c>
      <c r="AA47" s="12">
        <v>22.382149112786536</v>
      </c>
    </row>
    <row r="48" spans="1:27" ht="12.75">
      <c r="A48" s="13">
        <v>45</v>
      </c>
      <c r="B48" s="13" t="s">
        <v>369</v>
      </c>
      <c r="C48" s="14">
        <v>4228</v>
      </c>
      <c r="D48" s="13">
        <v>915</v>
      </c>
      <c r="E48" s="11">
        <v>203</v>
      </c>
      <c r="F48" s="11">
        <v>149</v>
      </c>
      <c r="G48" s="11">
        <v>982</v>
      </c>
      <c r="H48" s="11">
        <v>203</v>
      </c>
      <c r="I48" s="11">
        <v>231</v>
      </c>
      <c r="J48" s="11">
        <v>131</v>
      </c>
      <c r="K48" s="11">
        <v>83</v>
      </c>
      <c r="L48" s="11">
        <v>7125</v>
      </c>
      <c r="M48" s="14">
        <v>5346</v>
      </c>
      <c r="N48" s="14">
        <v>149</v>
      </c>
      <c r="O48" s="11">
        <v>1630</v>
      </c>
      <c r="P48" s="12">
        <v>59.34035087719298</v>
      </c>
      <c r="Q48" s="12">
        <v>12.842105263157894</v>
      </c>
      <c r="R48" s="12">
        <v>2.849122807017544</v>
      </c>
      <c r="S48" s="12">
        <v>2.0912280701754384</v>
      </c>
      <c r="T48" s="12">
        <v>13.782456140350877</v>
      </c>
      <c r="U48" s="12">
        <v>2.849122807017544</v>
      </c>
      <c r="V48" s="12">
        <v>3.2421052631578946</v>
      </c>
      <c r="W48" s="12">
        <v>1.8385964912280701</v>
      </c>
      <c r="X48" s="12">
        <v>1.1649122807017545</v>
      </c>
      <c r="Y48" s="12">
        <v>75.03157894736842</v>
      </c>
      <c r="Z48" s="12">
        <v>2.0912280701754384</v>
      </c>
      <c r="AA48" s="12">
        <v>22.87719298245614</v>
      </c>
    </row>
    <row r="49" spans="1:27" ht="12.75">
      <c r="A49" s="13">
        <v>46</v>
      </c>
      <c r="B49" s="13" t="s">
        <v>114</v>
      </c>
      <c r="C49" s="14">
        <v>8584</v>
      </c>
      <c r="D49" s="13">
        <v>1256</v>
      </c>
      <c r="E49" s="11">
        <v>380</v>
      </c>
      <c r="F49" s="11">
        <v>446</v>
      </c>
      <c r="G49" s="11">
        <v>1998</v>
      </c>
      <c r="H49" s="11">
        <v>445</v>
      </c>
      <c r="I49" s="11">
        <v>493</v>
      </c>
      <c r="J49" s="11">
        <v>288</v>
      </c>
      <c r="K49" s="11">
        <v>180</v>
      </c>
      <c r="L49" s="11">
        <v>14070</v>
      </c>
      <c r="M49" s="14">
        <v>10220</v>
      </c>
      <c r="N49" s="14">
        <v>446</v>
      </c>
      <c r="O49" s="11">
        <v>3404</v>
      </c>
      <c r="P49" s="12">
        <v>61.00923951670221</v>
      </c>
      <c r="Q49" s="12">
        <v>8.92679459843639</v>
      </c>
      <c r="R49" s="12">
        <v>2.700781805259417</v>
      </c>
      <c r="S49" s="12">
        <v>3.169864960909737</v>
      </c>
      <c r="T49" s="12">
        <v>14.200426439232409</v>
      </c>
      <c r="U49" s="12">
        <v>3.1627576403695805</v>
      </c>
      <c r="V49" s="12">
        <v>3.5039090262970864</v>
      </c>
      <c r="W49" s="12">
        <v>2.046908315565032</v>
      </c>
      <c r="X49" s="12">
        <v>1.279317697228145</v>
      </c>
      <c r="Y49" s="12">
        <v>72.636815920398</v>
      </c>
      <c r="Z49" s="12">
        <v>3.169864960909737</v>
      </c>
      <c r="AA49" s="12">
        <v>24.19331911869225</v>
      </c>
    </row>
    <row r="50" spans="1:27" ht="12.75">
      <c r="A50" s="13">
        <v>47</v>
      </c>
      <c r="B50" s="13" t="s">
        <v>370</v>
      </c>
      <c r="C50" s="14">
        <v>7377</v>
      </c>
      <c r="D50" s="13">
        <v>921</v>
      </c>
      <c r="E50" s="11">
        <v>350</v>
      </c>
      <c r="F50" s="11">
        <v>489</v>
      </c>
      <c r="G50" s="11">
        <v>1628</v>
      </c>
      <c r="H50" s="11">
        <v>375</v>
      </c>
      <c r="I50" s="11">
        <v>481</v>
      </c>
      <c r="J50" s="11">
        <v>379</v>
      </c>
      <c r="K50" s="11">
        <v>165</v>
      </c>
      <c r="L50" s="11">
        <v>12165</v>
      </c>
      <c r="M50" s="14">
        <v>8648</v>
      </c>
      <c r="N50" s="14">
        <v>489</v>
      </c>
      <c r="O50" s="11">
        <v>3028</v>
      </c>
      <c r="P50" s="12">
        <v>60.64118372379777</v>
      </c>
      <c r="Q50" s="12">
        <v>7.570900123304562</v>
      </c>
      <c r="R50" s="12">
        <v>2.877106452938759</v>
      </c>
      <c r="S50" s="12">
        <v>4.019728729963008</v>
      </c>
      <c r="T50" s="12">
        <v>13.382655158240855</v>
      </c>
      <c r="U50" s="12">
        <v>3.082614056720099</v>
      </c>
      <c r="V50" s="12">
        <v>3.9539662967529794</v>
      </c>
      <c r="W50" s="12">
        <v>3.115495273325113</v>
      </c>
      <c r="X50" s="12">
        <v>1.3563501849568433</v>
      </c>
      <c r="Y50" s="12">
        <v>71.08919030004111</v>
      </c>
      <c r="Z50" s="12">
        <v>4.019728729963008</v>
      </c>
      <c r="AA50" s="12">
        <v>24.89108096999589</v>
      </c>
    </row>
    <row r="51" spans="1:27" ht="12.75">
      <c r="A51" s="13">
        <v>48</v>
      </c>
      <c r="B51" s="13" t="s">
        <v>115</v>
      </c>
      <c r="C51" s="14">
        <v>3562</v>
      </c>
      <c r="D51" s="13">
        <v>773</v>
      </c>
      <c r="E51" s="11">
        <v>130</v>
      </c>
      <c r="F51" s="11">
        <v>186</v>
      </c>
      <c r="G51" s="11">
        <v>930</v>
      </c>
      <c r="H51" s="11">
        <v>177</v>
      </c>
      <c r="I51" s="11">
        <v>255</v>
      </c>
      <c r="J51" s="11">
        <v>126</v>
      </c>
      <c r="K51" s="11">
        <v>71</v>
      </c>
      <c r="L51" s="11">
        <v>6210</v>
      </c>
      <c r="M51" s="14">
        <v>4465</v>
      </c>
      <c r="N51" s="14">
        <v>186</v>
      </c>
      <c r="O51" s="11">
        <v>1559</v>
      </c>
      <c r="P51" s="12">
        <v>57.35909822866344</v>
      </c>
      <c r="Q51" s="12">
        <v>12.447665056360709</v>
      </c>
      <c r="R51" s="12">
        <v>2.0933977455716586</v>
      </c>
      <c r="S51" s="12">
        <v>2.995169082125604</v>
      </c>
      <c r="T51" s="12">
        <v>14.975845410628018</v>
      </c>
      <c r="U51" s="12">
        <v>2.8502415458937196</v>
      </c>
      <c r="V51" s="12">
        <v>4.1062801932367154</v>
      </c>
      <c r="W51" s="12">
        <v>2.0289855072463765</v>
      </c>
      <c r="X51" s="12">
        <v>1.1433172302737522</v>
      </c>
      <c r="Y51" s="12">
        <v>71.90016103059581</v>
      </c>
      <c r="Z51" s="12">
        <v>2.995169082125604</v>
      </c>
      <c r="AA51" s="12">
        <v>25.104669887278586</v>
      </c>
    </row>
    <row r="52" spans="1:27" ht="12.75">
      <c r="A52" s="13">
        <v>49</v>
      </c>
      <c r="B52" s="13" t="s">
        <v>371</v>
      </c>
      <c r="C52" s="14">
        <v>3823</v>
      </c>
      <c r="D52" s="13">
        <v>813</v>
      </c>
      <c r="E52" s="11">
        <v>178</v>
      </c>
      <c r="F52" s="11">
        <v>131</v>
      </c>
      <c r="G52" s="11">
        <v>1274</v>
      </c>
      <c r="H52" s="11">
        <v>198</v>
      </c>
      <c r="I52" s="11">
        <v>236</v>
      </c>
      <c r="J52" s="11">
        <v>97</v>
      </c>
      <c r="K52" s="11">
        <v>83</v>
      </c>
      <c r="L52" s="11">
        <v>6833</v>
      </c>
      <c r="M52" s="14">
        <v>4814</v>
      </c>
      <c r="N52" s="14">
        <v>131</v>
      </c>
      <c r="O52" s="11">
        <v>1888</v>
      </c>
      <c r="P52" s="12">
        <v>55.949070686374945</v>
      </c>
      <c r="Q52" s="12">
        <v>11.89814137274989</v>
      </c>
      <c r="R52" s="12">
        <v>2.6050051222010833</v>
      </c>
      <c r="S52" s="12">
        <v>1.9171666910581004</v>
      </c>
      <c r="T52" s="12">
        <v>18.64481194204595</v>
      </c>
      <c r="U52" s="12">
        <v>2.8977023269427775</v>
      </c>
      <c r="V52" s="12">
        <v>3.4538270159519975</v>
      </c>
      <c r="W52" s="12">
        <v>1.4195814429972193</v>
      </c>
      <c r="X52" s="12">
        <v>1.2146933996780331</v>
      </c>
      <c r="Y52" s="12">
        <v>70.45221718132592</v>
      </c>
      <c r="Z52" s="12">
        <v>1.9171666910581004</v>
      </c>
      <c r="AA52" s="12">
        <v>27.63061612761598</v>
      </c>
    </row>
    <row r="53" spans="1:27" ht="12.75">
      <c r="A53" s="13">
        <v>50</v>
      </c>
      <c r="B53" s="13" t="s">
        <v>372</v>
      </c>
      <c r="C53" s="14">
        <v>3188</v>
      </c>
      <c r="D53" s="13">
        <v>523</v>
      </c>
      <c r="E53" s="11">
        <v>263</v>
      </c>
      <c r="F53" s="11">
        <v>193</v>
      </c>
      <c r="G53" s="11">
        <v>567</v>
      </c>
      <c r="H53" s="11">
        <v>787</v>
      </c>
      <c r="I53" s="11">
        <v>217</v>
      </c>
      <c r="J53" s="11">
        <v>186</v>
      </c>
      <c r="K53" s="11">
        <v>101</v>
      </c>
      <c r="L53" s="11">
        <v>6025</v>
      </c>
      <c r="M53" s="14">
        <v>3974</v>
      </c>
      <c r="N53" s="14">
        <v>193</v>
      </c>
      <c r="O53" s="11">
        <v>1858</v>
      </c>
      <c r="P53" s="12">
        <v>52.912863070539416</v>
      </c>
      <c r="Q53" s="12">
        <v>8.680497925311204</v>
      </c>
      <c r="R53" s="12">
        <v>4.365145228215768</v>
      </c>
      <c r="S53" s="12">
        <v>3.203319502074689</v>
      </c>
      <c r="T53" s="12">
        <v>9.410788381742737</v>
      </c>
      <c r="U53" s="12">
        <v>13.062240663900415</v>
      </c>
      <c r="V53" s="12">
        <v>3.601659751037344</v>
      </c>
      <c r="W53" s="12">
        <v>3.0871369294605806</v>
      </c>
      <c r="X53" s="12">
        <v>1.6763485477178424</v>
      </c>
      <c r="Y53" s="12">
        <v>65.9585062240664</v>
      </c>
      <c r="Z53" s="12">
        <v>3.203319502074689</v>
      </c>
      <c r="AA53" s="12">
        <v>30.83817427385892</v>
      </c>
    </row>
    <row r="54" spans="1:27" ht="12.75">
      <c r="A54" s="13">
        <v>51</v>
      </c>
      <c r="B54" s="13" t="s">
        <v>373</v>
      </c>
      <c r="C54" s="14">
        <v>3168</v>
      </c>
      <c r="D54" s="13">
        <v>727</v>
      </c>
      <c r="E54" s="11">
        <v>111</v>
      </c>
      <c r="F54" s="11">
        <v>264</v>
      </c>
      <c r="G54" s="11">
        <v>1201</v>
      </c>
      <c r="H54" s="11">
        <v>203</v>
      </c>
      <c r="I54" s="11">
        <v>309</v>
      </c>
      <c r="J54" s="11">
        <v>357</v>
      </c>
      <c r="K54" s="11">
        <v>106</v>
      </c>
      <c r="L54" s="11">
        <v>6446</v>
      </c>
      <c r="M54" s="14">
        <v>4006</v>
      </c>
      <c r="N54" s="14">
        <v>264</v>
      </c>
      <c r="O54" s="11">
        <v>2176</v>
      </c>
      <c r="P54" s="12">
        <v>49.14675767918089</v>
      </c>
      <c r="Q54" s="12">
        <v>11.278312131554452</v>
      </c>
      <c r="R54" s="12">
        <v>1.721998138380391</v>
      </c>
      <c r="S54" s="12">
        <v>4.09556313993174</v>
      </c>
      <c r="T54" s="12">
        <v>18.631709587340985</v>
      </c>
      <c r="U54" s="12">
        <v>3.1492398386596334</v>
      </c>
      <c r="V54" s="12">
        <v>4.793670493329196</v>
      </c>
      <c r="W54" s="12">
        <v>5.538318336953149</v>
      </c>
      <c r="X54" s="12">
        <v>1.6444306546695624</v>
      </c>
      <c r="Y54" s="12">
        <v>62.14706794911573</v>
      </c>
      <c r="Z54" s="12">
        <v>4.09556313993174</v>
      </c>
      <c r="AA54" s="12">
        <v>33.75736891095253</v>
      </c>
    </row>
    <row r="55" spans="1:27" ht="12.75">
      <c r="A55" s="13">
        <v>52</v>
      </c>
      <c r="B55" s="13" t="s">
        <v>374</v>
      </c>
      <c r="C55" s="14">
        <v>4312</v>
      </c>
      <c r="D55" s="13">
        <v>747</v>
      </c>
      <c r="E55" s="11">
        <v>171</v>
      </c>
      <c r="F55" s="11">
        <v>200</v>
      </c>
      <c r="G55" s="11">
        <v>966</v>
      </c>
      <c r="H55" s="11">
        <v>227</v>
      </c>
      <c r="I55" s="11">
        <v>289</v>
      </c>
      <c r="J55" s="11">
        <v>182</v>
      </c>
      <c r="K55" s="11">
        <v>101</v>
      </c>
      <c r="L55" s="11">
        <v>7195</v>
      </c>
      <c r="M55" s="14">
        <v>5230</v>
      </c>
      <c r="N55" s="14">
        <v>200</v>
      </c>
      <c r="O55" s="11">
        <v>1765</v>
      </c>
      <c r="P55" s="12">
        <v>59.93050729673385</v>
      </c>
      <c r="Q55" s="12">
        <v>10.382209867963864</v>
      </c>
      <c r="R55" s="12">
        <v>2.376650451702571</v>
      </c>
      <c r="S55" s="12">
        <v>2.779708130646282</v>
      </c>
      <c r="T55" s="12">
        <v>13.425990271021544</v>
      </c>
      <c r="U55" s="12">
        <v>3.1549687282835306</v>
      </c>
      <c r="V55" s="12">
        <v>4.016678248783878</v>
      </c>
      <c r="W55" s="12">
        <v>2.5295343988881167</v>
      </c>
      <c r="X55" s="12">
        <v>1.4037526059763725</v>
      </c>
      <c r="Y55" s="12">
        <v>72.68936761640028</v>
      </c>
      <c r="Z55" s="12">
        <v>2.779708130646282</v>
      </c>
      <c r="AA55" s="12">
        <v>24.53092425295344</v>
      </c>
    </row>
    <row r="56" spans="1:27" ht="12.75">
      <c r="A56" s="13">
        <v>53</v>
      </c>
      <c r="B56" s="13" t="s">
        <v>116</v>
      </c>
      <c r="C56" s="14">
        <v>5178</v>
      </c>
      <c r="D56" s="13">
        <v>780</v>
      </c>
      <c r="E56" s="11">
        <v>183</v>
      </c>
      <c r="F56" s="11">
        <v>198</v>
      </c>
      <c r="G56" s="11">
        <v>833</v>
      </c>
      <c r="H56" s="11">
        <v>241</v>
      </c>
      <c r="I56" s="11">
        <v>303</v>
      </c>
      <c r="J56" s="11">
        <v>145</v>
      </c>
      <c r="K56" s="11">
        <v>164</v>
      </c>
      <c r="L56" s="11">
        <v>8025</v>
      </c>
      <c r="M56" s="14">
        <v>6141</v>
      </c>
      <c r="N56" s="14">
        <v>198</v>
      </c>
      <c r="O56" s="11">
        <v>1686</v>
      </c>
      <c r="P56" s="12">
        <v>64.5233644859813</v>
      </c>
      <c r="Q56" s="12">
        <v>9.719626168224298</v>
      </c>
      <c r="R56" s="12">
        <v>2.2803738317757007</v>
      </c>
      <c r="S56" s="12">
        <v>2.4672897196261685</v>
      </c>
      <c r="T56" s="12">
        <v>10.38006230529595</v>
      </c>
      <c r="U56" s="12">
        <v>3.0031152647975077</v>
      </c>
      <c r="V56" s="12">
        <v>3.7757009345794392</v>
      </c>
      <c r="W56" s="12">
        <v>1.8068535825545171</v>
      </c>
      <c r="X56" s="12">
        <v>2.0436137071651093</v>
      </c>
      <c r="Y56" s="12">
        <v>76.5233644859813</v>
      </c>
      <c r="Z56" s="12">
        <v>2.4672897196261685</v>
      </c>
      <c r="AA56" s="12">
        <v>21.009345794392523</v>
      </c>
    </row>
    <row r="57" spans="1:27" ht="12.75">
      <c r="A57" s="13">
        <v>54</v>
      </c>
      <c r="B57" s="13" t="s">
        <v>375</v>
      </c>
      <c r="C57" s="14">
        <v>3774</v>
      </c>
      <c r="D57" s="13">
        <v>739</v>
      </c>
      <c r="E57" s="11">
        <v>319</v>
      </c>
      <c r="F57" s="11">
        <v>215</v>
      </c>
      <c r="G57" s="11">
        <v>533</v>
      </c>
      <c r="H57" s="11">
        <v>742</v>
      </c>
      <c r="I57" s="11">
        <v>189</v>
      </c>
      <c r="J57" s="11">
        <v>160</v>
      </c>
      <c r="K57" s="11">
        <v>117</v>
      </c>
      <c r="L57" s="11">
        <v>6788</v>
      </c>
      <c r="M57" s="14">
        <v>4832</v>
      </c>
      <c r="N57" s="14">
        <v>215</v>
      </c>
      <c r="O57" s="11">
        <v>1741</v>
      </c>
      <c r="P57" s="12">
        <v>55.59811431938715</v>
      </c>
      <c r="Q57" s="12">
        <v>10.886859163229227</v>
      </c>
      <c r="R57" s="12">
        <v>4.699469652327637</v>
      </c>
      <c r="S57" s="12">
        <v>3.1673541543901</v>
      </c>
      <c r="T57" s="12">
        <v>7.852091926929876</v>
      </c>
      <c r="U57" s="12">
        <v>10.931054802592811</v>
      </c>
      <c r="V57" s="12">
        <v>2.784325279905716</v>
      </c>
      <c r="W57" s="12">
        <v>2.357100766057749</v>
      </c>
      <c r="X57" s="12">
        <v>1.7236299351797288</v>
      </c>
      <c r="Y57" s="12">
        <v>71.18444313494402</v>
      </c>
      <c r="Z57" s="12">
        <v>3.1673541543901</v>
      </c>
      <c r="AA57" s="12">
        <v>25.648202710665878</v>
      </c>
    </row>
    <row r="58" spans="1:27" ht="12.75">
      <c r="A58" s="13">
        <v>55</v>
      </c>
      <c r="B58" s="13" t="s">
        <v>376</v>
      </c>
      <c r="C58" s="14">
        <v>3265</v>
      </c>
      <c r="D58" s="13">
        <v>474</v>
      </c>
      <c r="E58" s="11">
        <v>148</v>
      </c>
      <c r="F58" s="11">
        <v>191</v>
      </c>
      <c r="G58" s="11">
        <v>980</v>
      </c>
      <c r="H58" s="11">
        <v>168</v>
      </c>
      <c r="I58" s="11">
        <v>194</v>
      </c>
      <c r="J58" s="11">
        <v>177</v>
      </c>
      <c r="K58" s="11">
        <v>82</v>
      </c>
      <c r="L58" s="11">
        <v>5679</v>
      </c>
      <c r="M58" s="14">
        <v>3887</v>
      </c>
      <c r="N58" s="14">
        <v>191</v>
      </c>
      <c r="O58" s="11">
        <v>1601</v>
      </c>
      <c r="P58" s="12">
        <v>57.49251628807889</v>
      </c>
      <c r="Q58" s="12">
        <v>8.346539883782356</v>
      </c>
      <c r="R58" s="12">
        <v>2.6060926219404825</v>
      </c>
      <c r="S58" s="12">
        <v>3.3632681810177845</v>
      </c>
      <c r="T58" s="12">
        <v>17.256559253389682</v>
      </c>
      <c r="U58" s="12">
        <v>2.958267300581088</v>
      </c>
      <c r="V58" s="12">
        <v>3.416094382813876</v>
      </c>
      <c r="W58" s="12">
        <v>3.1167459059693607</v>
      </c>
      <c r="X58" s="12">
        <v>1.4439161824264837</v>
      </c>
      <c r="Y58" s="12">
        <v>68.44514879380172</v>
      </c>
      <c r="Z58" s="12">
        <v>3.3632681810177845</v>
      </c>
      <c r="AA58" s="12">
        <v>28.19158302518049</v>
      </c>
    </row>
    <row r="59" spans="1:27" ht="12.75">
      <c r="A59" s="13">
        <v>56</v>
      </c>
      <c r="B59" s="13" t="s">
        <v>377</v>
      </c>
      <c r="C59" s="14">
        <v>3372</v>
      </c>
      <c r="D59" s="13">
        <v>673</v>
      </c>
      <c r="E59" s="11">
        <v>135</v>
      </c>
      <c r="F59" s="11">
        <v>232</v>
      </c>
      <c r="G59" s="11">
        <v>982</v>
      </c>
      <c r="H59" s="11">
        <v>161</v>
      </c>
      <c r="I59" s="11">
        <v>227</v>
      </c>
      <c r="J59" s="11">
        <v>200</v>
      </c>
      <c r="K59" s="11">
        <v>89</v>
      </c>
      <c r="L59" s="11">
        <v>6071</v>
      </c>
      <c r="M59" s="14">
        <v>4180</v>
      </c>
      <c r="N59" s="14">
        <v>232</v>
      </c>
      <c r="O59" s="11">
        <v>1659</v>
      </c>
      <c r="P59" s="12">
        <v>55.54274419370779</v>
      </c>
      <c r="Q59" s="12">
        <v>11.085488387415582</v>
      </c>
      <c r="R59" s="12">
        <v>2.223686377861967</v>
      </c>
      <c r="S59" s="12">
        <v>3.821446219733158</v>
      </c>
      <c r="T59" s="12">
        <v>16.175259430077418</v>
      </c>
      <c r="U59" s="12">
        <v>2.6519519024872347</v>
      </c>
      <c r="V59" s="12">
        <v>3.7390874649975294</v>
      </c>
      <c r="W59" s="12">
        <v>3.294350189425136</v>
      </c>
      <c r="X59" s="12">
        <v>1.4659858342941856</v>
      </c>
      <c r="Y59" s="12">
        <v>68.85191895898534</v>
      </c>
      <c r="Z59" s="12">
        <v>3.821446219733158</v>
      </c>
      <c r="AA59" s="12">
        <v>27.326634821281502</v>
      </c>
    </row>
    <row r="60" spans="1:27" ht="12.75">
      <c r="A60" s="13">
        <v>57</v>
      </c>
      <c r="B60" s="13" t="s">
        <v>117</v>
      </c>
      <c r="C60" s="14">
        <v>4369</v>
      </c>
      <c r="D60" s="13">
        <v>787</v>
      </c>
      <c r="E60" s="11">
        <v>202</v>
      </c>
      <c r="F60" s="11">
        <v>153</v>
      </c>
      <c r="G60" s="11">
        <v>883</v>
      </c>
      <c r="H60" s="11">
        <v>192</v>
      </c>
      <c r="I60" s="11">
        <v>219</v>
      </c>
      <c r="J60" s="11">
        <v>133</v>
      </c>
      <c r="K60" s="11">
        <v>64</v>
      </c>
      <c r="L60" s="11">
        <v>7002</v>
      </c>
      <c r="M60" s="14">
        <v>5358</v>
      </c>
      <c r="N60" s="14">
        <v>153</v>
      </c>
      <c r="O60" s="11">
        <v>1491</v>
      </c>
      <c r="P60" s="12">
        <v>62.396458154812905</v>
      </c>
      <c r="Q60" s="12">
        <v>11.239645815481293</v>
      </c>
      <c r="R60" s="12">
        <v>2.8848900314195944</v>
      </c>
      <c r="S60" s="12">
        <v>2.185089974293059</v>
      </c>
      <c r="T60" s="12">
        <v>12.610682662096545</v>
      </c>
      <c r="U60" s="12">
        <v>2.742073693230506</v>
      </c>
      <c r="V60" s="12">
        <v>3.1276778063410458</v>
      </c>
      <c r="W60" s="12">
        <v>1.8994572979148816</v>
      </c>
      <c r="X60" s="12">
        <v>0.9140245644101685</v>
      </c>
      <c r="Y60" s="12">
        <v>76.52099400171379</v>
      </c>
      <c r="Z60" s="12">
        <v>2.185089974293059</v>
      </c>
      <c r="AA60" s="12">
        <v>21.293916023993145</v>
      </c>
    </row>
    <row r="61" spans="1:27" ht="12.75">
      <c r="A61" s="13">
        <v>58</v>
      </c>
      <c r="B61" s="13" t="s">
        <v>378</v>
      </c>
      <c r="C61" s="14">
        <v>3902</v>
      </c>
      <c r="D61" s="13">
        <v>445</v>
      </c>
      <c r="E61" s="11">
        <v>162</v>
      </c>
      <c r="F61" s="11">
        <v>423</v>
      </c>
      <c r="G61" s="11">
        <v>1031</v>
      </c>
      <c r="H61" s="11">
        <v>256</v>
      </c>
      <c r="I61" s="11">
        <v>400</v>
      </c>
      <c r="J61" s="11">
        <v>436</v>
      </c>
      <c r="K61" s="11">
        <v>232</v>
      </c>
      <c r="L61" s="11">
        <v>7287</v>
      </c>
      <c r="M61" s="14">
        <v>4509</v>
      </c>
      <c r="N61" s="14">
        <v>423</v>
      </c>
      <c r="O61" s="11">
        <v>2355</v>
      </c>
      <c r="P61" s="12">
        <v>53.54741320159187</v>
      </c>
      <c r="Q61" s="12">
        <v>6.106765472759709</v>
      </c>
      <c r="R61" s="12">
        <v>2.2231370934540964</v>
      </c>
      <c r="S61" s="12">
        <v>5.804857966241252</v>
      </c>
      <c r="T61" s="12">
        <v>14.148483600933167</v>
      </c>
      <c r="U61" s="12">
        <v>3.5131055303965963</v>
      </c>
      <c r="V61" s="12">
        <v>5.4892273912446825</v>
      </c>
      <c r="W61" s="12">
        <v>5.983257856456704</v>
      </c>
      <c r="X61" s="12">
        <v>3.183751886921916</v>
      </c>
      <c r="Y61" s="12">
        <v>61.87731576780568</v>
      </c>
      <c r="Z61" s="12">
        <v>5.804857966241252</v>
      </c>
      <c r="AA61" s="12">
        <v>32.317826265953066</v>
      </c>
    </row>
    <row r="62" spans="1:27" ht="12.75">
      <c r="A62" s="13">
        <v>59</v>
      </c>
      <c r="B62" s="13" t="s">
        <v>379</v>
      </c>
      <c r="C62" s="14">
        <v>4180</v>
      </c>
      <c r="D62" s="13">
        <v>508</v>
      </c>
      <c r="E62" s="11">
        <v>176</v>
      </c>
      <c r="F62" s="11">
        <v>417</v>
      </c>
      <c r="G62" s="11">
        <v>1077</v>
      </c>
      <c r="H62" s="11">
        <v>236</v>
      </c>
      <c r="I62" s="11">
        <v>297</v>
      </c>
      <c r="J62" s="11">
        <v>419</v>
      </c>
      <c r="K62" s="11">
        <v>178</v>
      </c>
      <c r="L62" s="11">
        <v>7488</v>
      </c>
      <c r="M62" s="14">
        <v>4864</v>
      </c>
      <c r="N62" s="14">
        <v>417</v>
      </c>
      <c r="O62" s="11">
        <v>2207</v>
      </c>
      <c r="P62" s="12">
        <v>55.822649572649574</v>
      </c>
      <c r="Q62" s="12">
        <v>6.784188034188034</v>
      </c>
      <c r="R62" s="12">
        <v>2.3504273504273505</v>
      </c>
      <c r="S62" s="12">
        <v>5.568910256410256</v>
      </c>
      <c r="T62" s="12">
        <v>14.38301282051282</v>
      </c>
      <c r="U62" s="12">
        <v>3.1517094017094016</v>
      </c>
      <c r="V62" s="12">
        <v>3.9663461538461537</v>
      </c>
      <c r="W62" s="12">
        <v>5.5956196581196584</v>
      </c>
      <c r="X62" s="12">
        <v>2.377136752136752</v>
      </c>
      <c r="Y62" s="12">
        <v>64.95726495726495</v>
      </c>
      <c r="Z62" s="12">
        <v>5.568910256410256</v>
      </c>
      <c r="AA62" s="12">
        <v>29.473824786324787</v>
      </c>
    </row>
    <row r="63" spans="1:27" ht="12.75">
      <c r="A63" s="13">
        <v>60</v>
      </c>
      <c r="B63" s="13" t="s">
        <v>118</v>
      </c>
      <c r="C63" s="14">
        <v>4134</v>
      </c>
      <c r="D63" s="13">
        <v>1058</v>
      </c>
      <c r="E63" s="11">
        <v>185</v>
      </c>
      <c r="F63" s="11">
        <v>180</v>
      </c>
      <c r="G63" s="11">
        <v>1157</v>
      </c>
      <c r="H63" s="11">
        <v>206</v>
      </c>
      <c r="I63" s="11">
        <v>295</v>
      </c>
      <c r="J63" s="11">
        <v>166</v>
      </c>
      <c r="K63" s="11">
        <v>86</v>
      </c>
      <c r="L63" s="11">
        <v>7467</v>
      </c>
      <c r="M63" s="14">
        <v>5377</v>
      </c>
      <c r="N63" s="14">
        <v>180</v>
      </c>
      <c r="O63" s="11">
        <v>1910</v>
      </c>
      <c r="P63" s="12">
        <v>55.36359983929289</v>
      </c>
      <c r="Q63" s="12">
        <v>14.16901031203964</v>
      </c>
      <c r="R63" s="12">
        <v>2.4775679657158163</v>
      </c>
      <c r="S63" s="12">
        <v>2.4106066693451185</v>
      </c>
      <c r="T63" s="12">
        <v>15.494843980179457</v>
      </c>
      <c r="U63" s="12">
        <v>2.7588054104727466</v>
      </c>
      <c r="V63" s="12">
        <v>3.9507164858711663</v>
      </c>
      <c r="W63" s="12">
        <v>2.2231150395071646</v>
      </c>
      <c r="X63" s="12">
        <v>1.151734297576001</v>
      </c>
      <c r="Y63" s="12">
        <v>72.01017811704835</v>
      </c>
      <c r="Z63" s="12">
        <v>2.4106066693451185</v>
      </c>
      <c r="AA63" s="12">
        <v>25.57921521360654</v>
      </c>
    </row>
    <row r="64" spans="1:27" ht="12.75">
      <c r="A64" s="202" t="s">
        <v>171</v>
      </c>
      <c r="B64" s="19" t="s">
        <v>89</v>
      </c>
      <c r="C64" s="13">
        <v>47351</v>
      </c>
      <c r="D64" s="13">
        <v>7291</v>
      </c>
      <c r="E64" s="13">
        <v>5603</v>
      </c>
      <c r="F64" s="13">
        <v>2641</v>
      </c>
      <c r="G64" s="13">
        <v>7001</v>
      </c>
      <c r="H64" s="13">
        <v>21463</v>
      </c>
      <c r="I64" s="13">
        <v>2949</v>
      </c>
      <c r="J64" s="13">
        <v>2437</v>
      </c>
      <c r="K64" s="13">
        <v>1547</v>
      </c>
      <c r="L64" s="13">
        <v>98283</v>
      </c>
      <c r="M64" s="13">
        <v>60245</v>
      </c>
      <c r="N64" s="13">
        <v>2641</v>
      </c>
      <c r="O64" s="13">
        <v>35397</v>
      </c>
      <c r="P64" s="12">
        <v>48.178220038053375</v>
      </c>
      <c r="Q64" s="12">
        <v>7.418373472523224</v>
      </c>
      <c r="R64" s="12">
        <v>5.700884181394544</v>
      </c>
      <c r="S64" s="12">
        <v>2.6871381622457595</v>
      </c>
      <c r="T64" s="12">
        <v>7.123307184355382</v>
      </c>
      <c r="U64" s="12">
        <v>21.837957734297895</v>
      </c>
      <c r="V64" s="12">
        <v>3.0005189096791915</v>
      </c>
      <c r="W64" s="12">
        <v>2.479574290569071</v>
      </c>
      <c r="X64" s="12">
        <v>1.5740260268815562</v>
      </c>
      <c r="Y64" s="12">
        <v>61.297477691971146</v>
      </c>
      <c r="Z64" s="12">
        <v>2.6871381622457595</v>
      </c>
      <c r="AA64" s="12">
        <v>36.015384145783095</v>
      </c>
    </row>
    <row r="65" spans="1:27" ht="12.75">
      <c r="A65" s="202" t="s">
        <v>172</v>
      </c>
      <c r="B65" s="19" t="s">
        <v>90</v>
      </c>
      <c r="C65" s="13">
        <v>35537</v>
      </c>
      <c r="D65" s="13">
        <v>7227</v>
      </c>
      <c r="E65" s="13">
        <v>1409</v>
      </c>
      <c r="F65" s="13">
        <v>1747</v>
      </c>
      <c r="G65" s="13">
        <v>8224</v>
      </c>
      <c r="H65" s="13">
        <v>1784</v>
      </c>
      <c r="I65" s="13">
        <v>2531</v>
      </c>
      <c r="J65" s="13">
        <v>1438</v>
      </c>
      <c r="K65" s="13">
        <v>817</v>
      </c>
      <c r="L65" s="13">
        <v>60714</v>
      </c>
      <c r="M65" s="13">
        <v>44173</v>
      </c>
      <c r="N65" s="13">
        <v>1747</v>
      </c>
      <c r="O65" s="13">
        <v>14794</v>
      </c>
      <c r="P65" s="12">
        <v>58.53180485555226</v>
      </c>
      <c r="Q65" s="12">
        <v>11.903350133412392</v>
      </c>
      <c r="R65" s="12">
        <v>2.3207168033731924</v>
      </c>
      <c r="S65" s="12">
        <v>2.8774253055308496</v>
      </c>
      <c r="T65" s="12">
        <v>13.545475508120038</v>
      </c>
      <c r="U65" s="12">
        <v>2.9383667687847943</v>
      </c>
      <c r="V65" s="12">
        <v>4.168725499884705</v>
      </c>
      <c r="W65" s="12">
        <v>2.3684817340316897</v>
      </c>
      <c r="X65" s="12">
        <v>1.3456533913100768</v>
      </c>
      <c r="Y65" s="12">
        <v>72.75587179233784</v>
      </c>
      <c r="Z65" s="12">
        <v>2.8774253055308496</v>
      </c>
      <c r="AA65" s="12">
        <v>24.366702902131305</v>
      </c>
    </row>
    <row r="66" spans="1:27" ht="12.75">
      <c r="A66" s="202" t="s">
        <v>173</v>
      </c>
      <c r="B66" s="19" t="s">
        <v>91</v>
      </c>
      <c r="C66" s="13">
        <v>37005</v>
      </c>
      <c r="D66" s="13">
        <v>6408</v>
      </c>
      <c r="E66" s="13">
        <v>1485</v>
      </c>
      <c r="F66" s="13">
        <v>2931</v>
      </c>
      <c r="G66" s="13">
        <v>11869</v>
      </c>
      <c r="H66" s="13">
        <v>2146</v>
      </c>
      <c r="I66" s="13">
        <v>2954</v>
      </c>
      <c r="J66" s="13">
        <v>3100</v>
      </c>
      <c r="K66" s="13">
        <v>1360</v>
      </c>
      <c r="L66" s="13">
        <v>69258</v>
      </c>
      <c r="M66" s="13">
        <v>44898</v>
      </c>
      <c r="N66" s="13">
        <v>2931</v>
      </c>
      <c r="O66" s="13">
        <v>21429</v>
      </c>
      <c r="P66" s="12">
        <v>53.43065061075977</v>
      </c>
      <c r="Q66" s="12">
        <v>9.252360738109678</v>
      </c>
      <c r="R66" s="12">
        <v>2.144156631724855</v>
      </c>
      <c r="S66" s="12">
        <v>4.232002079182188</v>
      </c>
      <c r="T66" s="12">
        <v>17.13737041208236</v>
      </c>
      <c r="U66" s="12">
        <v>3.0985590112333594</v>
      </c>
      <c r="V66" s="12">
        <v>4.265211239134829</v>
      </c>
      <c r="W66" s="12">
        <v>4.476017211008115</v>
      </c>
      <c r="X66" s="12">
        <v>1.9636720667648502</v>
      </c>
      <c r="Y66" s="12">
        <v>64.8271679805943</v>
      </c>
      <c r="Z66" s="12">
        <v>4.232002079182188</v>
      </c>
      <c r="AA66" s="12">
        <v>30.940829940223512</v>
      </c>
    </row>
    <row r="67" spans="1:27" ht="12.75">
      <c r="A67" s="202" t="s">
        <v>174</v>
      </c>
      <c r="B67" s="20" t="s">
        <v>92</v>
      </c>
      <c r="C67" s="13">
        <v>74295</v>
      </c>
      <c r="D67" s="13">
        <v>11912</v>
      </c>
      <c r="E67" s="13">
        <v>3317</v>
      </c>
      <c r="F67" s="13">
        <v>3957</v>
      </c>
      <c r="G67" s="13">
        <v>17677</v>
      </c>
      <c r="H67" s="13">
        <v>4002</v>
      </c>
      <c r="I67" s="13">
        <v>4746</v>
      </c>
      <c r="J67" s="13">
        <v>3112</v>
      </c>
      <c r="K67" s="13">
        <v>2328</v>
      </c>
      <c r="L67" s="13">
        <v>125346</v>
      </c>
      <c r="M67" s="13">
        <v>89524</v>
      </c>
      <c r="N67" s="13">
        <v>3957</v>
      </c>
      <c r="O67" s="13">
        <v>31865</v>
      </c>
      <c r="P67" s="12">
        <v>59.27193528313628</v>
      </c>
      <c r="Q67" s="12">
        <v>9.503294879772788</v>
      </c>
      <c r="R67" s="12">
        <v>2.646275110494152</v>
      </c>
      <c r="S67" s="12">
        <v>3.1568618065195535</v>
      </c>
      <c r="T67" s="12">
        <v>14.102564102564102</v>
      </c>
      <c r="U67" s="12">
        <v>3.19276243358384</v>
      </c>
      <c r="V67" s="12">
        <v>3.786319467713369</v>
      </c>
      <c r="W67" s="12">
        <v>2.4827278094235155</v>
      </c>
      <c r="X67" s="12">
        <v>1.8572591067923985</v>
      </c>
      <c r="Y67" s="12">
        <v>71.42150527340321</v>
      </c>
      <c r="Z67" s="12">
        <v>3.1568618065195535</v>
      </c>
      <c r="AA67" s="12">
        <v>25.421632920077226</v>
      </c>
    </row>
    <row r="68" spans="1:27" ht="12.75">
      <c r="A68" s="202" t="s">
        <v>175</v>
      </c>
      <c r="B68" s="21" t="s">
        <v>93</v>
      </c>
      <c r="C68" s="13">
        <v>64096</v>
      </c>
      <c r="D68" s="13">
        <v>12512</v>
      </c>
      <c r="E68" s="13">
        <v>2972</v>
      </c>
      <c r="F68" s="13">
        <v>2499</v>
      </c>
      <c r="G68" s="13">
        <v>14045</v>
      </c>
      <c r="H68" s="13">
        <v>4295</v>
      </c>
      <c r="I68" s="13">
        <v>3875</v>
      </c>
      <c r="J68" s="13">
        <v>2133</v>
      </c>
      <c r="K68" s="13">
        <v>1352</v>
      </c>
      <c r="L68" s="13">
        <v>107779</v>
      </c>
      <c r="M68" s="13">
        <v>79580</v>
      </c>
      <c r="N68" s="13">
        <v>2499</v>
      </c>
      <c r="O68" s="13">
        <v>25700</v>
      </c>
      <c r="P68" s="12">
        <v>59.46984106365804</v>
      </c>
      <c r="Q68" s="12">
        <v>11.608940517169392</v>
      </c>
      <c r="R68" s="12">
        <v>2.757494502639661</v>
      </c>
      <c r="S68" s="12">
        <v>2.318633500032474</v>
      </c>
      <c r="T68" s="12">
        <v>13.031295521390994</v>
      </c>
      <c r="U68" s="12">
        <v>3.9850063555980295</v>
      </c>
      <c r="V68" s="12">
        <v>3.5953200530715628</v>
      </c>
      <c r="W68" s="12">
        <v>1.9790497221165535</v>
      </c>
      <c r="X68" s="12">
        <v>1.2544187643232911</v>
      </c>
      <c r="Y68" s="12">
        <v>73.83627608346708</v>
      </c>
      <c r="Z68" s="12">
        <v>2.318633500032474</v>
      </c>
      <c r="AA68" s="12">
        <v>23.84509041650043</v>
      </c>
    </row>
    <row r="69" spans="1:27" ht="12.75">
      <c r="A69" s="202" t="s">
        <v>380</v>
      </c>
      <c r="B69" s="13" t="s">
        <v>381</v>
      </c>
      <c r="C69" s="13">
        <v>258284</v>
      </c>
      <c r="D69" s="13">
        <v>45350</v>
      </c>
      <c r="E69" s="13">
        <v>14786</v>
      </c>
      <c r="F69" s="13">
        <v>13775</v>
      </c>
      <c r="G69" s="13">
        <v>58816</v>
      </c>
      <c r="H69" s="13">
        <v>33690</v>
      </c>
      <c r="I69" s="13">
        <v>17055</v>
      </c>
      <c r="J69" s="13">
        <v>12220</v>
      </c>
      <c r="K69" s="13">
        <v>7404</v>
      </c>
      <c r="L69" s="13">
        <v>461380</v>
      </c>
      <c r="M69" s="13">
        <v>318420</v>
      </c>
      <c r="N69" s="13">
        <v>13775</v>
      </c>
      <c r="O69" s="13">
        <v>129185</v>
      </c>
      <c r="P69" s="12">
        <v>55.980753391997915</v>
      </c>
      <c r="Q69" s="12">
        <v>9.829208028089644</v>
      </c>
      <c r="R69" s="12">
        <v>3.2047336252113228</v>
      </c>
      <c r="S69" s="12">
        <v>2.9856083922146603</v>
      </c>
      <c r="T69" s="12">
        <v>12.74784342624301</v>
      </c>
      <c r="U69" s="12">
        <v>7.302007022411027</v>
      </c>
      <c r="V69" s="12">
        <v>3.6965191382374614</v>
      </c>
      <c r="W69" s="12">
        <v>2.6485760110971435</v>
      </c>
      <c r="X69" s="12">
        <v>1.604750964497811</v>
      </c>
      <c r="Y69" s="12">
        <v>69.0146950452989</v>
      </c>
      <c r="Z69" s="12">
        <v>2.9856083922146603</v>
      </c>
      <c r="AA69" s="12">
        <v>27.999696562486452</v>
      </c>
    </row>
    <row r="70" spans="1:27" ht="12.75">
      <c r="A70" s="202" t="s">
        <v>382</v>
      </c>
      <c r="B70" s="128" t="s">
        <v>383</v>
      </c>
      <c r="C70" s="13">
        <v>2303318</v>
      </c>
      <c r="D70" s="13">
        <v>446248</v>
      </c>
      <c r="E70" s="13">
        <v>126893</v>
      </c>
      <c r="F70" s="13">
        <v>161631</v>
      </c>
      <c r="G70" s="13">
        <v>609778</v>
      </c>
      <c r="H70" s="13">
        <v>196147</v>
      </c>
      <c r="I70" s="13">
        <v>190552</v>
      </c>
      <c r="J70" s="13">
        <v>133500</v>
      </c>
      <c r="K70" s="13">
        <v>77477</v>
      </c>
      <c r="L70" s="13">
        <v>4245544</v>
      </c>
      <c r="M70" s="13">
        <v>2876459</v>
      </c>
      <c r="N70" s="13">
        <v>161631</v>
      </c>
      <c r="O70" s="13">
        <v>1207454</v>
      </c>
      <c r="P70" s="12">
        <v>54.25259990239177</v>
      </c>
      <c r="Q70" s="12">
        <v>10.510973387627121</v>
      </c>
      <c r="R70" s="12">
        <v>2.9888513698126786</v>
      </c>
      <c r="S70" s="12">
        <v>3.80707395801339</v>
      </c>
      <c r="T70" s="12">
        <v>14.362776595885004</v>
      </c>
      <c r="U70" s="12">
        <v>4.620067534337178</v>
      </c>
      <c r="V70" s="12">
        <v>4.488282302574182</v>
      </c>
      <c r="W70" s="12">
        <v>3.144473358420028</v>
      </c>
      <c r="X70" s="12">
        <v>1.8249015909386408</v>
      </c>
      <c r="Y70" s="12">
        <v>67.75242465983158</v>
      </c>
      <c r="Z70" s="12">
        <v>3.80707395801339</v>
      </c>
      <c r="AA70" s="12">
        <v>28.44050138215503</v>
      </c>
    </row>
    <row r="71" spans="1:27" ht="12.75">
      <c r="A71" s="202" t="s">
        <v>384</v>
      </c>
      <c r="B71" s="128" t="s">
        <v>385</v>
      </c>
      <c r="C71" s="204">
        <v>21462202</v>
      </c>
      <c r="D71" s="13">
        <v>3987661</v>
      </c>
      <c r="E71" s="13">
        <v>1410470</v>
      </c>
      <c r="F71" s="13">
        <v>1799536</v>
      </c>
      <c r="G71" s="13">
        <v>5682192</v>
      </c>
      <c r="H71" s="13">
        <v>2389711</v>
      </c>
      <c r="I71" s="13">
        <v>1781530</v>
      </c>
      <c r="J71" s="13">
        <v>1714894</v>
      </c>
      <c r="K71" s="13">
        <v>898344</v>
      </c>
      <c r="L71" s="13">
        <v>41126540</v>
      </c>
      <c r="M71" s="13">
        <v>26860333</v>
      </c>
      <c r="N71" s="13">
        <v>1799536</v>
      </c>
      <c r="O71" s="13">
        <v>12466671</v>
      </c>
      <c r="P71" s="12">
        <v>52.185771037388506</v>
      </c>
      <c r="Q71" s="12">
        <v>9.696077034440535</v>
      </c>
      <c r="R71" s="12">
        <v>3.4295858586693653</v>
      </c>
      <c r="S71" s="12">
        <v>4.375607576032412</v>
      </c>
      <c r="T71" s="12">
        <v>13.816362864466594</v>
      </c>
      <c r="U71" s="12">
        <v>5.810629826870921</v>
      </c>
      <c r="V71" s="12">
        <v>4.331825628900462</v>
      </c>
      <c r="W71" s="12">
        <v>4.169798869537773</v>
      </c>
      <c r="X71" s="12">
        <v>2.1843413036934303</v>
      </c>
      <c r="Y71" s="12">
        <v>65.31143393049841</v>
      </c>
      <c r="Z71" s="12">
        <v>4.375607576032412</v>
      </c>
      <c r="AA71" s="12">
        <v>30.312958493469182</v>
      </c>
    </row>
  </sheetData>
  <sheetProtection password="EE3C" sheet="1"/>
  <mergeCells count="9">
    <mergeCell ref="A1:B2"/>
    <mergeCell ref="C1:O1"/>
    <mergeCell ref="P1:AA1"/>
    <mergeCell ref="C2:F2"/>
    <mergeCell ref="G2:K2"/>
    <mergeCell ref="L2:O2"/>
    <mergeCell ref="P2:S2"/>
    <mergeCell ref="T2:X2"/>
    <mergeCell ref="Y2:AA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BP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16" width="14.7109375" style="13" customWidth="1"/>
    <col min="17" max="17" width="14.7109375" style="14" customWidth="1"/>
    <col min="18" max="18" width="14.7109375" style="12" customWidth="1"/>
    <col min="19" max="16384" width="14.7109375" style="13" customWidth="1"/>
  </cols>
  <sheetData>
    <row r="1" spans="1:22" s="128" customFormat="1" ht="12.75" customHeight="1">
      <c r="A1" s="338" t="s">
        <v>414</v>
      </c>
      <c r="B1" s="339"/>
      <c r="C1" s="348" t="s">
        <v>78</v>
      </c>
      <c r="D1" s="351"/>
      <c r="E1" s="351"/>
      <c r="F1" s="351"/>
      <c r="G1" s="351"/>
      <c r="H1" s="351"/>
      <c r="I1" s="351"/>
      <c r="J1" s="351"/>
      <c r="K1" s="351"/>
      <c r="L1" s="351"/>
      <c r="M1" s="351"/>
      <c r="N1" s="351"/>
      <c r="O1" s="351"/>
      <c r="P1" s="351"/>
      <c r="Q1" s="351"/>
      <c r="R1" s="351"/>
      <c r="S1" s="351"/>
      <c r="T1" s="351"/>
      <c r="U1" s="351"/>
      <c r="V1" s="351"/>
    </row>
    <row r="2" spans="1:22" s="227" customFormat="1" ht="38.25" customHeight="1">
      <c r="A2" s="340"/>
      <c r="B2" s="332"/>
      <c r="C2" s="343" t="s">
        <v>81</v>
      </c>
      <c r="D2" s="343"/>
      <c r="E2" s="343" t="s">
        <v>434</v>
      </c>
      <c r="F2" s="343"/>
      <c r="G2" s="343" t="s">
        <v>82</v>
      </c>
      <c r="H2" s="343"/>
      <c r="I2" s="343" t="s">
        <v>83</v>
      </c>
      <c r="J2" s="343"/>
      <c r="K2" s="343" t="s">
        <v>84</v>
      </c>
      <c r="L2" s="343"/>
      <c r="M2" s="341" t="s">
        <v>85</v>
      </c>
      <c r="N2" s="341"/>
      <c r="O2" s="341" t="s">
        <v>86</v>
      </c>
      <c r="P2" s="341"/>
      <c r="Q2" s="352" t="s">
        <v>398</v>
      </c>
      <c r="R2" s="352"/>
      <c r="S2" s="341" t="s">
        <v>87</v>
      </c>
      <c r="T2" s="341"/>
      <c r="U2" s="341" t="s">
        <v>88</v>
      </c>
      <c r="V2" s="341"/>
    </row>
    <row r="3" spans="1:22" s="228" customFormat="1" ht="51" customHeight="1">
      <c r="A3" s="177" t="s">
        <v>338</v>
      </c>
      <c r="B3" s="177" t="s">
        <v>339</v>
      </c>
      <c r="C3" s="177" t="s">
        <v>7</v>
      </c>
      <c r="D3" s="177" t="s">
        <v>5</v>
      </c>
      <c r="E3" s="177" t="s">
        <v>7</v>
      </c>
      <c r="F3" s="177" t="s">
        <v>5</v>
      </c>
      <c r="G3" s="177" t="s">
        <v>7</v>
      </c>
      <c r="H3" s="177" t="s">
        <v>5</v>
      </c>
      <c r="I3" s="177" t="s">
        <v>7</v>
      </c>
      <c r="J3" s="177" t="s">
        <v>5</v>
      </c>
      <c r="K3" s="177" t="s">
        <v>7</v>
      </c>
      <c r="L3" s="177" t="s">
        <v>5</v>
      </c>
      <c r="M3" s="177" t="s">
        <v>7</v>
      </c>
      <c r="N3" s="177" t="s">
        <v>5</v>
      </c>
      <c r="O3" s="177" t="s">
        <v>7</v>
      </c>
      <c r="P3" s="177" t="s">
        <v>5</v>
      </c>
      <c r="Q3" s="182" t="s">
        <v>7</v>
      </c>
      <c r="R3" s="239" t="s">
        <v>5</v>
      </c>
      <c r="S3" s="177" t="s">
        <v>7</v>
      </c>
      <c r="T3" s="177" t="s">
        <v>5</v>
      </c>
      <c r="U3" s="177" t="s">
        <v>7</v>
      </c>
      <c r="V3" s="177" t="s">
        <v>5</v>
      </c>
    </row>
    <row r="4" spans="1:68" ht="12.75">
      <c r="A4" s="13">
        <v>1</v>
      </c>
      <c r="B4" s="13" t="s">
        <v>340</v>
      </c>
      <c r="C4" s="11">
        <v>4489</v>
      </c>
      <c r="D4" s="12">
        <v>45.31139598263854</v>
      </c>
      <c r="E4" s="11">
        <v>134</v>
      </c>
      <c r="F4" s="12">
        <v>1.3525789845563743</v>
      </c>
      <c r="G4" s="11">
        <v>133</v>
      </c>
      <c r="H4" s="12">
        <v>1.3424851115372969</v>
      </c>
      <c r="I4" s="11">
        <v>17</v>
      </c>
      <c r="J4" s="12">
        <v>0.17159584132431613</v>
      </c>
      <c r="K4" s="11">
        <v>503</v>
      </c>
      <c r="L4" s="12">
        <v>5.077218128595942</v>
      </c>
      <c r="M4" s="11">
        <v>16</v>
      </c>
      <c r="N4" s="12">
        <v>0.16150196830523872</v>
      </c>
      <c r="O4" s="11">
        <v>62</v>
      </c>
      <c r="P4" s="12">
        <v>0.6258201271828001</v>
      </c>
      <c r="Q4" s="14">
        <v>865</v>
      </c>
      <c r="R4" s="12">
        <v>8.731200161501969</v>
      </c>
      <c r="S4" s="11">
        <v>3738</v>
      </c>
      <c r="T4" s="12">
        <v>37.7308973453114</v>
      </c>
      <c r="U4" s="11">
        <v>815</v>
      </c>
      <c r="V4" s="12">
        <v>8.226506510548097</v>
      </c>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201"/>
      <c r="BM4" s="14"/>
      <c r="BN4" s="14"/>
      <c r="BO4" s="14"/>
      <c r="BP4" s="14"/>
    </row>
    <row r="5" spans="1:68" ht="12.75">
      <c r="A5" s="13">
        <v>2</v>
      </c>
      <c r="B5" s="13" t="s">
        <v>341</v>
      </c>
      <c r="C5" s="11">
        <v>4111</v>
      </c>
      <c r="D5" s="12">
        <v>45.32524807056229</v>
      </c>
      <c r="E5" s="11">
        <v>107</v>
      </c>
      <c r="F5" s="12">
        <v>1.1797133406835723</v>
      </c>
      <c r="G5" s="11">
        <v>95</v>
      </c>
      <c r="H5" s="12">
        <v>1.0474090407938257</v>
      </c>
      <c r="I5" s="11">
        <v>44</v>
      </c>
      <c r="J5" s="12">
        <v>0.48511576626240355</v>
      </c>
      <c r="K5" s="11">
        <v>569</v>
      </c>
      <c r="L5" s="12">
        <v>6.273428886438809</v>
      </c>
      <c r="M5" s="11">
        <v>14</v>
      </c>
      <c r="N5" s="12">
        <v>0.1543550165380375</v>
      </c>
      <c r="O5" s="11">
        <v>56</v>
      </c>
      <c r="P5" s="12">
        <v>0.61742006615215</v>
      </c>
      <c r="Q5" s="14">
        <v>885</v>
      </c>
      <c r="R5" s="12">
        <v>9.757442116868797</v>
      </c>
      <c r="S5" s="11">
        <v>3215</v>
      </c>
      <c r="T5" s="12">
        <v>35.446527012127895</v>
      </c>
      <c r="U5" s="11">
        <v>859</v>
      </c>
      <c r="V5" s="12">
        <v>9.470782800441015</v>
      </c>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201"/>
      <c r="BM5" s="14"/>
      <c r="BN5" s="14"/>
      <c r="BO5" s="14"/>
      <c r="BP5" s="14"/>
    </row>
    <row r="6" spans="1:68" ht="12.75">
      <c r="A6" s="13">
        <v>3</v>
      </c>
      <c r="B6" s="13" t="s">
        <v>99</v>
      </c>
      <c r="C6" s="11">
        <v>5296</v>
      </c>
      <c r="D6" s="12">
        <v>55.12647028208598</v>
      </c>
      <c r="E6" s="11">
        <v>71</v>
      </c>
      <c r="F6" s="12">
        <v>0.7390444467575726</v>
      </c>
      <c r="G6" s="11">
        <v>76</v>
      </c>
      <c r="H6" s="12">
        <v>0.7910898303320495</v>
      </c>
      <c r="I6" s="11">
        <v>24</v>
      </c>
      <c r="J6" s="12">
        <v>0.24981784115748934</v>
      </c>
      <c r="K6" s="11">
        <v>155</v>
      </c>
      <c r="L6" s="12">
        <v>1.6134068908087853</v>
      </c>
      <c r="M6" s="11">
        <v>12</v>
      </c>
      <c r="N6" s="12">
        <v>0.12490892057874467</v>
      </c>
      <c r="O6" s="11">
        <v>37</v>
      </c>
      <c r="P6" s="12">
        <v>0.3851358384511294</v>
      </c>
      <c r="Q6" s="14">
        <v>375</v>
      </c>
      <c r="R6" s="12">
        <v>3.903403768085771</v>
      </c>
      <c r="S6" s="11">
        <v>3100</v>
      </c>
      <c r="T6" s="12">
        <v>32.26813781617571</v>
      </c>
      <c r="U6" s="11">
        <v>836</v>
      </c>
      <c r="V6" s="12">
        <v>8.701988133652545</v>
      </c>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201"/>
      <c r="BM6" s="14"/>
      <c r="BN6" s="14"/>
      <c r="BO6" s="14"/>
      <c r="BP6" s="14"/>
    </row>
    <row r="7" spans="1:68" ht="12.75">
      <c r="A7" s="13">
        <v>4</v>
      </c>
      <c r="B7" s="13" t="s">
        <v>342</v>
      </c>
      <c r="C7" s="11">
        <v>4768</v>
      </c>
      <c r="D7" s="12">
        <v>63.64121729845168</v>
      </c>
      <c r="E7" s="11">
        <v>28</v>
      </c>
      <c r="F7" s="12">
        <v>0.37373198077949815</v>
      </c>
      <c r="G7" s="11">
        <v>9</v>
      </c>
      <c r="H7" s="12">
        <v>0.1201281366791244</v>
      </c>
      <c r="I7" s="11">
        <v>22</v>
      </c>
      <c r="J7" s="12">
        <v>0.2936465563267485</v>
      </c>
      <c r="K7" s="11">
        <v>30</v>
      </c>
      <c r="L7" s="12">
        <v>0.400427122263748</v>
      </c>
      <c r="M7" s="11">
        <v>2</v>
      </c>
      <c r="N7" s="12">
        <v>0.026695141484249865</v>
      </c>
      <c r="O7" s="11">
        <v>28</v>
      </c>
      <c r="P7" s="12">
        <v>0.37373198077949815</v>
      </c>
      <c r="Q7" s="14">
        <v>119</v>
      </c>
      <c r="R7" s="12">
        <v>1.588360918312867</v>
      </c>
      <c r="S7" s="11">
        <v>2047</v>
      </c>
      <c r="T7" s="12">
        <v>27.322477309129738</v>
      </c>
      <c r="U7" s="11">
        <v>558</v>
      </c>
      <c r="V7" s="12">
        <v>7.447944474105713</v>
      </c>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201"/>
      <c r="BM7" s="14"/>
      <c r="BN7" s="14"/>
      <c r="BO7" s="14"/>
      <c r="BP7" s="14"/>
    </row>
    <row r="8" spans="1:68" ht="12.75">
      <c r="A8" s="13">
        <v>5</v>
      </c>
      <c r="B8" s="13" t="s">
        <v>100</v>
      </c>
      <c r="C8" s="11">
        <v>5070</v>
      </c>
      <c r="D8" s="12">
        <v>51.87762201985061</v>
      </c>
      <c r="E8" s="11">
        <v>62</v>
      </c>
      <c r="F8" s="12">
        <v>0.6344009004399878</v>
      </c>
      <c r="G8" s="11">
        <v>229</v>
      </c>
      <c r="H8" s="12">
        <v>2.343190422592858</v>
      </c>
      <c r="I8" s="11">
        <v>21</v>
      </c>
      <c r="J8" s="12">
        <v>0.2148777243425765</v>
      </c>
      <c r="K8" s="11">
        <v>213</v>
      </c>
      <c r="L8" s="12">
        <v>2.17947406118899</v>
      </c>
      <c r="M8" s="11">
        <v>44</v>
      </c>
      <c r="N8" s="12">
        <v>0.4502199938606365</v>
      </c>
      <c r="O8" s="11">
        <v>24</v>
      </c>
      <c r="P8" s="12">
        <v>0.2455745421058017</v>
      </c>
      <c r="Q8" s="14">
        <v>593</v>
      </c>
      <c r="R8" s="12">
        <v>6.06773764453085</v>
      </c>
      <c r="S8" s="11">
        <v>3433</v>
      </c>
      <c r="T8" s="12">
        <v>35.127391793717386</v>
      </c>
      <c r="U8" s="11">
        <v>677</v>
      </c>
      <c r="V8" s="12">
        <v>6.927248541901156</v>
      </c>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201"/>
      <c r="BM8" s="14"/>
      <c r="BN8" s="14"/>
      <c r="BO8" s="14"/>
      <c r="BP8" s="14"/>
    </row>
    <row r="9" spans="1:22" ht="12.75">
      <c r="A9" s="13">
        <v>6</v>
      </c>
      <c r="B9" s="13" t="s">
        <v>343</v>
      </c>
      <c r="C9" s="11">
        <v>6766</v>
      </c>
      <c r="D9" s="12">
        <v>63.58424960060145</v>
      </c>
      <c r="E9" s="11">
        <v>35</v>
      </c>
      <c r="F9" s="12">
        <v>0.32891645522037405</v>
      </c>
      <c r="G9" s="11">
        <v>33</v>
      </c>
      <c r="H9" s="12">
        <v>0.31012122920778123</v>
      </c>
      <c r="I9" s="11">
        <v>23</v>
      </c>
      <c r="J9" s="12">
        <v>0.21614509914481722</v>
      </c>
      <c r="K9" s="11">
        <v>171</v>
      </c>
      <c r="L9" s="12">
        <v>1.6069918240766847</v>
      </c>
      <c r="M9" s="11">
        <v>22</v>
      </c>
      <c r="N9" s="12">
        <v>0.20674748613852081</v>
      </c>
      <c r="O9" s="11">
        <v>49</v>
      </c>
      <c r="P9" s="12">
        <v>0.46048303730852364</v>
      </c>
      <c r="Q9" s="14">
        <v>333</v>
      </c>
      <c r="R9" s="12">
        <v>3.129405131096702</v>
      </c>
      <c r="S9" s="11">
        <v>2844</v>
      </c>
      <c r="T9" s="12">
        <v>26.726811389906963</v>
      </c>
      <c r="U9" s="11">
        <v>698</v>
      </c>
      <c r="V9" s="12">
        <v>6.559533878394888</v>
      </c>
    </row>
    <row r="10" spans="1:22" ht="12.75">
      <c r="A10" s="13">
        <v>7</v>
      </c>
      <c r="B10" s="13" t="s">
        <v>344</v>
      </c>
      <c r="C10" s="11">
        <v>6186</v>
      </c>
      <c r="D10" s="12">
        <v>63.79292564710736</v>
      </c>
      <c r="E10" s="11">
        <v>27</v>
      </c>
      <c r="F10" s="12">
        <v>0.27843662988553164</v>
      </c>
      <c r="G10" s="11">
        <v>20</v>
      </c>
      <c r="H10" s="12">
        <v>0.20624935547076417</v>
      </c>
      <c r="I10" s="11">
        <v>19</v>
      </c>
      <c r="J10" s="12">
        <v>0.19593688769722595</v>
      </c>
      <c r="K10" s="11">
        <v>34</v>
      </c>
      <c r="L10" s="12">
        <v>0.35062390430029905</v>
      </c>
      <c r="M10" s="11">
        <v>6</v>
      </c>
      <c r="N10" s="12">
        <v>0.06187480664122925</v>
      </c>
      <c r="O10" s="11">
        <v>30</v>
      </c>
      <c r="P10" s="12">
        <v>0.3093740332061462</v>
      </c>
      <c r="Q10" s="14">
        <v>136</v>
      </c>
      <c r="R10" s="12">
        <v>1.4024956172011964</v>
      </c>
      <c r="S10" s="11">
        <v>2748</v>
      </c>
      <c r="T10" s="12">
        <v>28.338661441682994</v>
      </c>
      <c r="U10" s="11">
        <v>627</v>
      </c>
      <c r="V10" s="12">
        <v>6.465917294008457</v>
      </c>
    </row>
    <row r="11" spans="1:22" ht="12.75">
      <c r="A11" s="13">
        <v>8</v>
      </c>
      <c r="B11" s="13" t="s">
        <v>101</v>
      </c>
      <c r="C11" s="11">
        <v>5170</v>
      </c>
      <c r="D11" s="12">
        <v>62.03503719702424</v>
      </c>
      <c r="E11" s="11">
        <v>16</v>
      </c>
      <c r="F11" s="12">
        <v>0.1919846412287017</v>
      </c>
      <c r="G11" s="11">
        <v>5</v>
      </c>
      <c r="H11" s="12">
        <v>0.059995200383969285</v>
      </c>
      <c r="I11" s="11">
        <v>14</v>
      </c>
      <c r="J11" s="12">
        <v>0.167986561075114</v>
      </c>
      <c r="K11" s="11">
        <v>22</v>
      </c>
      <c r="L11" s="12">
        <v>0.2639788816894648</v>
      </c>
      <c r="M11" s="11">
        <v>8</v>
      </c>
      <c r="N11" s="12">
        <v>0.09599232061435085</v>
      </c>
      <c r="O11" s="11">
        <v>30</v>
      </c>
      <c r="P11" s="12">
        <v>0.3599712023038157</v>
      </c>
      <c r="Q11" s="14">
        <v>95</v>
      </c>
      <c r="R11" s="12">
        <v>1.1399088072954162</v>
      </c>
      <c r="S11" s="11">
        <v>2393</v>
      </c>
      <c r="T11" s="12">
        <v>28.713702903767697</v>
      </c>
      <c r="U11" s="11">
        <v>676</v>
      </c>
      <c r="V11" s="12">
        <v>8.111351091912647</v>
      </c>
    </row>
    <row r="12" spans="1:22" ht="12.75">
      <c r="A12" s="13">
        <v>9</v>
      </c>
      <c r="B12" s="13" t="s">
        <v>345</v>
      </c>
      <c r="C12" s="11">
        <v>3671</v>
      </c>
      <c r="D12" s="12">
        <v>37.516607051609604</v>
      </c>
      <c r="E12" s="11">
        <v>152</v>
      </c>
      <c r="F12" s="12">
        <v>1.5533980582524272</v>
      </c>
      <c r="G12" s="11">
        <v>195</v>
      </c>
      <c r="H12" s="12">
        <v>1.992846193152785</v>
      </c>
      <c r="I12" s="11">
        <v>163</v>
      </c>
      <c r="J12" s="12">
        <v>1.6658150229943793</v>
      </c>
      <c r="K12" s="11">
        <v>206</v>
      </c>
      <c r="L12" s="12">
        <v>2.1052631578947367</v>
      </c>
      <c r="M12" s="11">
        <v>30</v>
      </c>
      <c r="N12" s="12">
        <v>0.3065917220235054</v>
      </c>
      <c r="O12" s="11">
        <v>68</v>
      </c>
      <c r="P12" s="12">
        <v>0.6949412365866121</v>
      </c>
      <c r="Q12" s="14">
        <v>814</v>
      </c>
      <c r="R12" s="12">
        <v>8.318855390904444</v>
      </c>
      <c r="S12" s="11">
        <v>4312</v>
      </c>
      <c r="T12" s="12">
        <v>44.06745017884517</v>
      </c>
      <c r="U12" s="11">
        <v>988</v>
      </c>
      <c r="V12" s="12">
        <v>10.097087378640776</v>
      </c>
    </row>
    <row r="13" spans="1:22" ht="12.75">
      <c r="A13" s="13">
        <v>10</v>
      </c>
      <c r="B13" s="13" t="s">
        <v>102</v>
      </c>
      <c r="C13" s="11">
        <v>4915</v>
      </c>
      <c r="D13" s="12">
        <v>62.40477399695277</v>
      </c>
      <c r="E13" s="11">
        <v>16</v>
      </c>
      <c r="F13" s="12">
        <v>0.20314880650076178</v>
      </c>
      <c r="G13" s="11">
        <v>15</v>
      </c>
      <c r="H13" s="12">
        <v>0.1904520060944642</v>
      </c>
      <c r="I13" s="11">
        <v>1</v>
      </c>
      <c r="J13" s="12">
        <v>0.012696800406297611</v>
      </c>
      <c r="K13" s="11">
        <v>17</v>
      </c>
      <c r="L13" s="12">
        <v>0.21584560690705942</v>
      </c>
      <c r="M13" s="11">
        <v>13</v>
      </c>
      <c r="N13" s="12">
        <v>0.16505840528186896</v>
      </c>
      <c r="O13" s="11">
        <v>21</v>
      </c>
      <c r="P13" s="12">
        <v>0.26663280853224985</v>
      </c>
      <c r="Q13" s="14">
        <v>83</v>
      </c>
      <c r="R13" s="12">
        <v>1.053834433722702</v>
      </c>
      <c r="S13" s="11">
        <v>2291</v>
      </c>
      <c r="T13" s="12">
        <v>29.08836973082783</v>
      </c>
      <c r="U13" s="11">
        <v>587</v>
      </c>
      <c r="V13" s="12">
        <v>7.453021838496698</v>
      </c>
    </row>
    <row r="14" spans="1:22" ht="12.75">
      <c r="A14" s="13">
        <v>11</v>
      </c>
      <c r="B14" s="13" t="s">
        <v>346</v>
      </c>
      <c r="C14" s="11">
        <v>5008</v>
      </c>
      <c r="D14" s="12">
        <v>57.03872437357631</v>
      </c>
      <c r="E14" s="11">
        <v>86</v>
      </c>
      <c r="F14" s="12">
        <v>0.979498861047836</v>
      </c>
      <c r="G14" s="11">
        <v>267</v>
      </c>
      <c r="H14" s="12">
        <v>3.0410022779043278</v>
      </c>
      <c r="I14" s="11">
        <v>16</v>
      </c>
      <c r="J14" s="12">
        <v>0.18223234624145787</v>
      </c>
      <c r="K14" s="11">
        <v>358</v>
      </c>
      <c r="L14" s="12">
        <v>4.07744874715262</v>
      </c>
      <c r="M14" s="11">
        <v>17</v>
      </c>
      <c r="N14" s="12">
        <v>0.19362186788154898</v>
      </c>
      <c r="O14" s="11">
        <v>37</v>
      </c>
      <c r="P14" s="12">
        <v>0.42141230068337127</v>
      </c>
      <c r="Q14" s="14">
        <v>781</v>
      </c>
      <c r="R14" s="12">
        <v>8.895216400911162</v>
      </c>
      <c r="S14" s="11">
        <v>2266</v>
      </c>
      <c r="T14" s="12">
        <v>25.80865603644647</v>
      </c>
      <c r="U14" s="11">
        <v>725</v>
      </c>
      <c r="V14" s="12">
        <v>8.257403189066059</v>
      </c>
    </row>
    <row r="15" spans="1:22" ht="12.75">
      <c r="A15" s="13">
        <v>12</v>
      </c>
      <c r="B15" s="13" t="s">
        <v>347</v>
      </c>
      <c r="C15" s="11">
        <v>4449</v>
      </c>
      <c r="D15" s="12">
        <v>47.40038354996804</v>
      </c>
      <c r="E15" s="11">
        <v>143</v>
      </c>
      <c r="F15" s="12">
        <v>1.5235457063711912</v>
      </c>
      <c r="G15" s="11">
        <v>206</v>
      </c>
      <c r="H15" s="12">
        <v>2.1947581504368205</v>
      </c>
      <c r="I15" s="11">
        <v>30</v>
      </c>
      <c r="J15" s="12">
        <v>0.31962497336458556</v>
      </c>
      <c r="K15" s="11">
        <v>506</v>
      </c>
      <c r="L15" s="12">
        <v>5.3910078840826765</v>
      </c>
      <c r="M15" s="11">
        <v>15</v>
      </c>
      <c r="N15" s="12">
        <v>0.15981248668229278</v>
      </c>
      <c r="O15" s="11">
        <v>45</v>
      </c>
      <c r="P15" s="12">
        <v>0.47943746004687826</v>
      </c>
      <c r="Q15" s="14">
        <v>945</v>
      </c>
      <c r="R15" s="12">
        <v>10.068186660984445</v>
      </c>
      <c r="S15" s="11">
        <v>3219</v>
      </c>
      <c r="T15" s="12">
        <v>34.29575964202003</v>
      </c>
      <c r="U15" s="11">
        <v>773</v>
      </c>
      <c r="V15" s="12">
        <v>8.235670147027488</v>
      </c>
    </row>
    <row r="16" spans="1:22" ht="12.75">
      <c r="A16" s="13">
        <v>13</v>
      </c>
      <c r="B16" s="13" t="s">
        <v>348</v>
      </c>
      <c r="C16" s="11">
        <v>10397</v>
      </c>
      <c r="D16" s="12">
        <v>55.688269951794325</v>
      </c>
      <c r="E16" s="11">
        <v>76</v>
      </c>
      <c r="F16" s="12">
        <v>0.40707016604177826</v>
      </c>
      <c r="G16" s="11">
        <v>112</v>
      </c>
      <c r="H16" s="12">
        <v>0.5998928762720943</v>
      </c>
      <c r="I16" s="11">
        <v>41</v>
      </c>
      <c r="J16" s="12">
        <v>0.2196036422067488</v>
      </c>
      <c r="K16" s="11">
        <v>253</v>
      </c>
      <c r="L16" s="12">
        <v>1.3551151580074987</v>
      </c>
      <c r="M16" s="11">
        <v>9</v>
      </c>
      <c r="N16" s="12">
        <v>0.048205677557579</v>
      </c>
      <c r="O16" s="11">
        <v>86</v>
      </c>
      <c r="P16" s="12">
        <v>0.4606320299946438</v>
      </c>
      <c r="Q16" s="14">
        <v>577</v>
      </c>
      <c r="R16" s="12">
        <v>3.0905195500803435</v>
      </c>
      <c r="S16" s="11">
        <v>6150</v>
      </c>
      <c r="T16" s="12">
        <v>32.94054633101232</v>
      </c>
      <c r="U16" s="11">
        <v>1546</v>
      </c>
      <c r="V16" s="12">
        <v>8.280664167113015</v>
      </c>
    </row>
    <row r="17" spans="1:22" ht="12.75">
      <c r="A17" s="13">
        <v>14</v>
      </c>
      <c r="B17" s="13" t="s">
        <v>103</v>
      </c>
      <c r="C17" s="11">
        <v>5703</v>
      </c>
      <c r="D17" s="12">
        <v>63.21214808246508</v>
      </c>
      <c r="E17" s="11">
        <v>53</v>
      </c>
      <c r="F17" s="12">
        <v>0.5874528929283972</v>
      </c>
      <c r="G17" s="11">
        <v>27</v>
      </c>
      <c r="H17" s="12">
        <v>0.2992684548880514</v>
      </c>
      <c r="I17" s="11">
        <v>33</v>
      </c>
      <c r="J17" s="12">
        <v>0.3657725559742851</v>
      </c>
      <c r="K17" s="11">
        <v>36</v>
      </c>
      <c r="L17" s="12">
        <v>0.3990246065174019</v>
      </c>
      <c r="M17" s="11">
        <v>11</v>
      </c>
      <c r="N17" s="12">
        <v>0.1219241853247617</v>
      </c>
      <c r="O17" s="11">
        <v>40</v>
      </c>
      <c r="P17" s="12">
        <v>0.4433606739082243</v>
      </c>
      <c r="Q17" s="14">
        <v>200</v>
      </c>
      <c r="R17" s="12">
        <v>2.216803369541122</v>
      </c>
      <c r="S17" s="11">
        <v>2412</v>
      </c>
      <c r="T17" s="12">
        <v>26.734648636665924</v>
      </c>
      <c r="U17" s="11">
        <v>707</v>
      </c>
      <c r="V17" s="12">
        <v>7.836399911327866</v>
      </c>
    </row>
    <row r="18" spans="1:22" ht="12.75">
      <c r="A18" s="13">
        <v>15</v>
      </c>
      <c r="B18" s="13" t="s">
        <v>349</v>
      </c>
      <c r="C18" s="11">
        <v>4334</v>
      </c>
      <c r="D18" s="12">
        <v>46.08187134502924</v>
      </c>
      <c r="E18" s="11">
        <v>86</v>
      </c>
      <c r="F18" s="12">
        <v>0.914407230196704</v>
      </c>
      <c r="G18" s="11">
        <v>104</v>
      </c>
      <c r="H18" s="12">
        <v>1.1057947900053162</v>
      </c>
      <c r="I18" s="11">
        <v>24</v>
      </c>
      <c r="J18" s="12">
        <v>0.2551834130781499</v>
      </c>
      <c r="K18" s="11">
        <v>472</v>
      </c>
      <c r="L18" s="12">
        <v>5.018607123870282</v>
      </c>
      <c r="M18" s="11">
        <v>4</v>
      </c>
      <c r="N18" s="12">
        <v>0.04253056884635832</v>
      </c>
      <c r="O18" s="11">
        <v>62</v>
      </c>
      <c r="P18" s="12">
        <v>0.659223817118554</v>
      </c>
      <c r="Q18" s="14">
        <v>752</v>
      </c>
      <c r="R18" s="12">
        <v>7.995746943115366</v>
      </c>
      <c r="S18" s="11">
        <v>3501</v>
      </c>
      <c r="T18" s="12">
        <v>37.22488038277512</v>
      </c>
      <c r="U18" s="11">
        <v>818</v>
      </c>
      <c r="V18" s="12">
        <v>8.697501329080277</v>
      </c>
    </row>
    <row r="19" spans="1:22" ht="12.75">
      <c r="A19" s="13">
        <v>16</v>
      </c>
      <c r="B19" s="13" t="s">
        <v>350</v>
      </c>
      <c r="C19" s="11">
        <v>6777</v>
      </c>
      <c r="D19" s="12">
        <v>59.719774409587586</v>
      </c>
      <c r="E19" s="11">
        <v>77</v>
      </c>
      <c r="F19" s="12">
        <v>0.6785336623193514</v>
      </c>
      <c r="G19" s="11">
        <v>32</v>
      </c>
      <c r="H19" s="12">
        <v>0.28198801550934083</v>
      </c>
      <c r="I19" s="11">
        <v>25</v>
      </c>
      <c r="J19" s="12">
        <v>0.22030313711667251</v>
      </c>
      <c r="K19" s="11">
        <v>99</v>
      </c>
      <c r="L19" s="12">
        <v>0.8724004229820232</v>
      </c>
      <c r="M19" s="11">
        <v>21</v>
      </c>
      <c r="N19" s="12">
        <v>0.18505463517800494</v>
      </c>
      <c r="O19" s="11">
        <v>68</v>
      </c>
      <c r="P19" s="12">
        <v>0.5992245329573492</v>
      </c>
      <c r="Q19" s="14">
        <v>322</v>
      </c>
      <c r="R19" s="12">
        <v>2.8375044060627426</v>
      </c>
      <c r="S19" s="11">
        <v>3350</v>
      </c>
      <c r="T19" s="12">
        <v>29.52062037363412</v>
      </c>
      <c r="U19" s="11">
        <v>899</v>
      </c>
      <c r="V19" s="12">
        <v>7.922100810715545</v>
      </c>
    </row>
    <row r="20" spans="1:22" ht="12.75">
      <c r="A20" s="13">
        <v>17</v>
      </c>
      <c r="B20" s="13" t="s">
        <v>351</v>
      </c>
      <c r="C20" s="11">
        <v>5268</v>
      </c>
      <c r="D20" s="12">
        <v>59.13785361472833</v>
      </c>
      <c r="E20" s="11">
        <v>56</v>
      </c>
      <c r="F20" s="12">
        <v>0.6286484059272563</v>
      </c>
      <c r="G20" s="11">
        <v>13</v>
      </c>
      <c r="H20" s="12">
        <v>0.14593623709025594</v>
      </c>
      <c r="I20" s="11">
        <v>17</v>
      </c>
      <c r="J20" s="12">
        <v>0.19083969465648853</v>
      </c>
      <c r="K20" s="11">
        <v>56</v>
      </c>
      <c r="L20" s="12">
        <v>0.6286484059272563</v>
      </c>
      <c r="M20" s="11">
        <v>26</v>
      </c>
      <c r="N20" s="12">
        <v>0.2918724741805119</v>
      </c>
      <c r="O20" s="11">
        <v>26</v>
      </c>
      <c r="P20" s="12">
        <v>0.2918724741805119</v>
      </c>
      <c r="Q20" s="14">
        <v>194</v>
      </c>
      <c r="R20" s="12">
        <v>2.177817691962281</v>
      </c>
      <c r="S20" s="11">
        <v>2691</v>
      </c>
      <c r="T20" s="12">
        <v>30.208801077682985</v>
      </c>
      <c r="U20" s="11">
        <v>755</v>
      </c>
      <c r="V20" s="12">
        <v>8.475527615626403</v>
      </c>
    </row>
    <row r="21" spans="1:22" ht="12.75">
      <c r="A21" s="13">
        <v>18</v>
      </c>
      <c r="B21" s="13" t="s">
        <v>352</v>
      </c>
      <c r="C21" s="11">
        <v>5766</v>
      </c>
      <c r="D21" s="12">
        <v>63.66346472341835</v>
      </c>
      <c r="E21" s="11">
        <v>10</v>
      </c>
      <c r="F21" s="12">
        <v>0.11041183614883515</v>
      </c>
      <c r="G21" s="11">
        <v>25</v>
      </c>
      <c r="H21" s="12">
        <v>0.27602959037208785</v>
      </c>
      <c r="I21" s="11">
        <v>5</v>
      </c>
      <c r="J21" s="12">
        <v>0.055205918074417576</v>
      </c>
      <c r="K21" s="11">
        <v>23</v>
      </c>
      <c r="L21" s="12">
        <v>0.2539472231423208</v>
      </c>
      <c r="M21" s="11">
        <v>10</v>
      </c>
      <c r="N21" s="12">
        <v>0.11041183614883515</v>
      </c>
      <c r="O21" s="11">
        <v>34</v>
      </c>
      <c r="P21" s="12">
        <v>0.3754002429060395</v>
      </c>
      <c r="Q21" s="14">
        <v>107</v>
      </c>
      <c r="R21" s="12">
        <v>1.181406646792536</v>
      </c>
      <c r="S21" s="11">
        <v>2557</v>
      </c>
      <c r="T21" s="12">
        <v>28.23230650325715</v>
      </c>
      <c r="U21" s="11">
        <v>627</v>
      </c>
      <c r="V21" s="12">
        <v>6.9228221265319645</v>
      </c>
    </row>
    <row r="22" spans="1:22" ht="12.75">
      <c r="A22" s="13">
        <v>19</v>
      </c>
      <c r="B22" s="13" t="s">
        <v>104</v>
      </c>
      <c r="C22" s="11">
        <v>5987</v>
      </c>
      <c r="D22" s="12">
        <v>57.69490218753012</v>
      </c>
      <c r="E22" s="11">
        <v>65</v>
      </c>
      <c r="F22" s="12">
        <v>0.6263852751276863</v>
      </c>
      <c r="G22" s="11">
        <v>208</v>
      </c>
      <c r="H22" s="12">
        <v>2.004432880408596</v>
      </c>
      <c r="I22" s="11">
        <v>28</v>
      </c>
      <c r="J22" s="12">
        <v>0.2698275031319264</v>
      </c>
      <c r="K22" s="11">
        <v>229</v>
      </c>
      <c r="L22" s="12">
        <v>2.2068035077575407</v>
      </c>
      <c r="M22" s="11">
        <v>17</v>
      </c>
      <c r="N22" s="12">
        <v>0.163823841187241</v>
      </c>
      <c r="O22" s="11">
        <v>35</v>
      </c>
      <c r="P22" s="12">
        <v>0.337284378914908</v>
      </c>
      <c r="Q22" s="14">
        <v>582</v>
      </c>
      <c r="R22" s="12">
        <v>5.608557386527898</v>
      </c>
      <c r="S22" s="11">
        <v>2964</v>
      </c>
      <c r="T22" s="12">
        <v>28.563168545822492</v>
      </c>
      <c r="U22" s="11">
        <v>844</v>
      </c>
      <c r="V22" s="12">
        <v>8.133371880119496</v>
      </c>
    </row>
    <row r="23" spans="1:22" ht="12.75">
      <c r="A23" s="13">
        <v>20</v>
      </c>
      <c r="B23" s="13" t="s">
        <v>105</v>
      </c>
      <c r="C23" s="11">
        <v>6197</v>
      </c>
      <c r="D23" s="12">
        <v>62.690945877592306</v>
      </c>
      <c r="E23" s="11">
        <v>22</v>
      </c>
      <c r="F23" s="12">
        <v>0.2225594334850784</v>
      </c>
      <c r="G23" s="11">
        <v>5</v>
      </c>
      <c r="H23" s="12">
        <v>0.05058168942842691</v>
      </c>
      <c r="I23" s="11">
        <v>20</v>
      </c>
      <c r="J23" s="12">
        <v>0.20232675771370764</v>
      </c>
      <c r="K23" s="11">
        <v>28</v>
      </c>
      <c r="L23" s="12">
        <v>0.2832574607991907</v>
      </c>
      <c r="M23" s="11">
        <v>4</v>
      </c>
      <c r="N23" s="12">
        <v>0.04046535154274153</v>
      </c>
      <c r="O23" s="11">
        <v>29</v>
      </c>
      <c r="P23" s="12">
        <v>0.29337379868487606</v>
      </c>
      <c r="Q23" s="14">
        <v>108</v>
      </c>
      <c r="R23" s="12">
        <v>1.0925644916540211</v>
      </c>
      <c r="S23" s="11">
        <v>2754</v>
      </c>
      <c r="T23" s="12">
        <v>27.86039453717754</v>
      </c>
      <c r="U23" s="11">
        <v>826</v>
      </c>
      <c r="V23" s="12">
        <v>8.356095093576126</v>
      </c>
    </row>
    <row r="24" spans="1:22" ht="12.75">
      <c r="A24" s="13">
        <v>21</v>
      </c>
      <c r="B24" s="13" t="s">
        <v>353</v>
      </c>
      <c r="C24" s="11">
        <v>9704</v>
      </c>
      <c r="D24" s="12">
        <v>59.74265837591578</v>
      </c>
      <c r="E24" s="11">
        <v>56</v>
      </c>
      <c r="F24" s="12">
        <v>0.34476389829465</v>
      </c>
      <c r="G24" s="11">
        <v>67</v>
      </c>
      <c r="H24" s="12">
        <v>0.4124853783168134</v>
      </c>
      <c r="I24" s="11">
        <v>16</v>
      </c>
      <c r="J24" s="12">
        <v>0.09850397094132858</v>
      </c>
      <c r="K24" s="11">
        <v>153</v>
      </c>
      <c r="L24" s="12">
        <v>0.9419442221264545</v>
      </c>
      <c r="M24" s="11">
        <v>12</v>
      </c>
      <c r="N24" s="12">
        <v>0.07387797820599643</v>
      </c>
      <c r="O24" s="11">
        <v>75</v>
      </c>
      <c r="P24" s="12">
        <v>0.46173736378747765</v>
      </c>
      <c r="Q24" s="14">
        <v>379</v>
      </c>
      <c r="R24" s="12">
        <v>2.3333128116727204</v>
      </c>
      <c r="S24" s="11">
        <v>4985</v>
      </c>
      <c r="T24" s="12">
        <v>30.69014344640768</v>
      </c>
      <c r="U24" s="11">
        <v>1175</v>
      </c>
      <c r="V24" s="12">
        <v>7.233885366003817</v>
      </c>
    </row>
    <row r="25" spans="1:22" ht="12.75">
      <c r="A25" s="13">
        <v>22</v>
      </c>
      <c r="B25" s="13" t="s">
        <v>106</v>
      </c>
      <c r="C25" s="11">
        <v>6271</v>
      </c>
      <c r="D25" s="12">
        <v>63.343434343434346</v>
      </c>
      <c r="E25" s="11">
        <v>22</v>
      </c>
      <c r="F25" s="12">
        <v>0.2222222222222222</v>
      </c>
      <c r="G25" s="11">
        <v>28</v>
      </c>
      <c r="H25" s="12">
        <v>0.2828282828282828</v>
      </c>
      <c r="I25" s="11">
        <v>15</v>
      </c>
      <c r="J25" s="12">
        <v>0.15151515151515152</v>
      </c>
      <c r="K25" s="11">
        <v>12</v>
      </c>
      <c r="L25" s="12">
        <v>0.12121212121212122</v>
      </c>
      <c r="M25" s="11">
        <v>8</v>
      </c>
      <c r="N25" s="12">
        <v>0.0808080808080808</v>
      </c>
      <c r="O25" s="11">
        <v>48</v>
      </c>
      <c r="P25" s="12">
        <v>0.48484848484848486</v>
      </c>
      <c r="Q25" s="14">
        <v>133</v>
      </c>
      <c r="R25" s="12">
        <v>1.3434343434343434</v>
      </c>
      <c r="S25" s="11">
        <v>2657</v>
      </c>
      <c r="T25" s="12">
        <v>26.83838383838384</v>
      </c>
      <c r="U25" s="11">
        <v>839</v>
      </c>
      <c r="V25" s="12">
        <v>8.474747474747476</v>
      </c>
    </row>
    <row r="26" spans="1:22" ht="12.75">
      <c r="A26" s="13">
        <v>23</v>
      </c>
      <c r="B26" s="13" t="s">
        <v>107</v>
      </c>
      <c r="C26" s="11">
        <v>5802</v>
      </c>
      <c r="D26" s="12">
        <v>58.02</v>
      </c>
      <c r="E26" s="11">
        <v>45</v>
      </c>
      <c r="F26" s="12">
        <v>0.45</v>
      </c>
      <c r="G26" s="11">
        <v>95</v>
      </c>
      <c r="H26" s="12">
        <v>0.95</v>
      </c>
      <c r="I26" s="11">
        <v>32</v>
      </c>
      <c r="J26" s="12">
        <v>0.32</v>
      </c>
      <c r="K26" s="11">
        <v>58</v>
      </c>
      <c r="L26" s="12">
        <v>0.58</v>
      </c>
      <c r="M26" s="11">
        <v>6</v>
      </c>
      <c r="N26" s="12">
        <v>0.06</v>
      </c>
      <c r="O26" s="11">
        <v>41</v>
      </c>
      <c r="P26" s="12">
        <v>0.41</v>
      </c>
      <c r="Q26" s="14">
        <v>277</v>
      </c>
      <c r="R26" s="12">
        <v>2.77</v>
      </c>
      <c r="S26" s="11">
        <v>3090</v>
      </c>
      <c r="T26" s="12">
        <v>30.9</v>
      </c>
      <c r="U26" s="11">
        <v>831</v>
      </c>
      <c r="V26" s="12">
        <v>8.31</v>
      </c>
    </row>
    <row r="27" spans="1:22" ht="12.75">
      <c r="A27" s="13">
        <v>24</v>
      </c>
      <c r="B27" s="13" t="s">
        <v>108</v>
      </c>
      <c r="C27" s="11">
        <v>10362</v>
      </c>
      <c r="D27" s="12">
        <v>57.859176950136806</v>
      </c>
      <c r="E27" s="11">
        <v>63</v>
      </c>
      <c r="F27" s="12">
        <v>0.3517784354235301</v>
      </c>
      <c r="G27" s="11">
        <v>172</v>
      </c>
      <c r="H27" s="12">
        <v>0.9604109665531296</v>
      </c>
      <c r="I27" s="11">
        <v>21</v>
      </c>
      <c r="J27" s="12">
        <v>0.11725947847451001</v>
      </c>
      <c r="K27" s="11">
        <v>451</v>
      </c>
      <c r="L27" s="12">
        <v>2.5182868948573343</v>
      </c>
      <c r="M27" s="11">
        <v>44</v>
      </c>
      <c r="N27" s="12">
        <v>0.2456865263275448</v>
      </c>
      <c r="O27" s="11">
        <v>77</v>
      </c>
      <c r="P27" s="12">
        <v>0.42995142107320344</v>
      </c>
      <c r="Q27" s="14">
        <v>828</v>
      </c>
      <c r="R27" s="12">
        <v>4.623373722709253</v>
      </c>
      <c r="S27" s="11">
        <v>5510</v>
      </c>
      <c r="T27" s="12">
        <v>30.766653637835724</v>
      </c>
      <c r="U27" s="11">
        <v>1209</v>
      </c>
      <c r="V27" s="12">
        <v>6.75079568931822</v>
      </c>
    </row>
    <row r="28" spans="1:22" ht="12.75">
      <c r="A28" s="13">
        <v>25</v>
      </c>
      <c r="B28" s="13" t="s">
        <v>354</v>
      </c>
      <c r="C28" s="11">
        <v>4454</v>
      </c>
      <c r="D28" s="12">
        <v>48.72019251804856</v>
      </c>
      <c r="E28" s="11">
        <v>61</v>
      </c>
      <c r="F28" s="12">
        <v>0.6672500546926274</v>
      </c>
      <c r="G28" s="11">
        <v>159</v>
      </c>
      <c r="H28" s="12">
        <v>1.7392255523955371</v>
      </c>
      <c r="I28" s="11">
        <v>18</v>
      </c>
      <c r="J28" s="12">
        <v>0.1968934587617589</v>
      </c>
      <c r="K28" s="11">
        <v>535</v>
      </c>
      <c r="L28" s="12">
        <v>5.852111135418945</v>
      </c>
      <c r="M28" s="11">
        <v>17</v>
      </c>
      <c r="N28" s="12">
        <v>0.18595493327499452</v>
      </c>
      <c r="O28" s="11">
        <v>48</v>
      </c>
      <c r="P28" s="12">
        <v>0.5250492233646905</v>
      </c>
      <c r="Q28" s="14">
        <v>838</v>
      </c>
      <c r="R28" s="12">
        <v>9.166484357908555</v>
      </c>
      <c r="S28" s="11">
        <v>3100</v>
      </c>
      <c r="T28" s="12">
        <v>33.90942900896959</v>
      </c>
      <c r="U28" s="11">
        <v>750</v>
      </c>
      <c r="V28" s="12">
        <v>8.203894115073288</v>
      </c>
    </row>
    <row r="29" spans="1:22" ht="12.75">
      <c r="A29" s="13">
        <v>26</v>
      </c>
      <c r="B29" s="13" t="s">
        <v>109</v>
      </c>
      <c r="C29" s="11">
        <v>5854</v>
      </c>
      <c r="D29" s="12">
        <v>61.4399664147775</v>
      </c>
      <c r="E29" s="11">
        <v>24</v>
      </c>
      <c r="F29" s="12">
        <v>0.2518891687657431</v>
      </c>
      <c r="G29" s="11">
        <v>12</v>
      </c>
      <c r="H29" s="12">
        <v>0.12594458438287154</v>
      </c>
      <c r="I29" s="11">
        <v>14</v>
      </c>
      <c r="J29" s="12">
        <v>0.14693534844668346</v>
      </c>
      <c r="K29" s="11">
        <v>44</v>
      </c>
      <c r="L29" s="12">
        <v>0.4617968094038623</v>
      </c>
      <c r="M29" s="11">
        <v>2</v>
      </c>
      <c r="N29" s="12">
        <v>0.020990764063811923</v>
      </c>
      <c r="O29" s="11">
        <v>32</v>
      </c>
      <c r="P29" s="12">
        <v>0.33585222502099077</v>
      </c>
      <c r="Q29" s="14">
        <v>128</v>
      </c>
      <c r="R29" s="12">
        <v>1.343408900083963</v>
      </c>
      <c r="S29" s="11">
        <v>2739</v>
      </c>
      <c r="T29" s="12">
        <v>28.746851385390425</v>
      </c>
      <c r="U29" s="11">
        <v>807</v>
      </c>
      <c r="V29" s="12">
        <v>8.46977329974811</v>
      </c>
    </row>
    <row r="30" spans="1:22" ht="12.75">
      <c r="A30" s="13">
        <v>27</v>
      </c>
      <c r="B30" s="13" t="s">
        <v>355</v>
      </c>
      <c r="C30" s="11">
        <v>9955</v>
      </c>
      <c r="D30" s="12">
        <v>60.957687832955735</v>
      </c>
      <c r="E30" s="11">
        <v>72</v>
      </c>
      <c r="F30" s="12">
        <v>0.44087930928908214</v>
      </c>
      <c r="G30" s="11">
        <v>43</v>
      </c>
      <c r="H30" s="12">
        <v>0.26330292082542406</v>
      </c>
      <c r="I30" s="11">
        <v>24</v>
      </c>
      <c r="J30" s="12">
        <v>0.14695976976302735</v>
      </c>
      <c r="K30" s="11">
        <v>57</v>
      </c>
      <c r="L30" s="12">
        <v>0.34902945318719</v>
      </c>
      <c r="M30" s="11">
        <v>29</v>
      </c>
      <c r="N30" s="12">
        <v>0.17757638846365806</v>
      </c>
      <c r="O30" s="11">
        <v>57</v>
      </c>
      <c r="P30" s="12">
        <v>0.34902945318719</v>
      </c>
      <c r="Q30" s="14">
        <v>282</v>
      </c>
      <c r="R30" s="12">
        <v>1.7267772947155717</v>
      </c>
      <c r="S30" s="11">
        <v>4890</v>
      </c>
      <c r="T30" s="12">
        <v>29.943053089216825</v>
      </c>
      <c r="U30" s="11">
        <v>1204</v>
      </c>
      <c r="V30" s="12">
        <v>7.372481783111873</v>
      </c>
    </row>
    <row r="31" spans="1:22" ht="12.75">
      <c r="A31" s="13">
        <v>28</v>
      </c>
      <c r="B31" s="13" t="s">
        <v>110</v>
      </c>
      <c r="C31" s="11">
        <v>5264</v>
      </c>
      <c r="D31" s="12">
        <v>60.24261844815747</v>
      </c>
      <c r="E31" s="11">
        <v>20</v>
      </c>
      <c r="F31" s="12">
        <v>0.22888532845044635</v>
      </c>
      <c r="G31" s="11">
        <v>24</v>
      </c>
      <c r="H31" s="12">
        <v>0.2746623941405356</v>
      </c>
      <c r="I31" s="11">
        <v>2</v>
      </c>
      <c r="J31" s="12">
        <v>0.02288853284504463</v>
      </c>
      <c r="K31" s="11">
        <v>56</v>
      </c>
      <c r="L31" s="12">
        <v>0.6408789196612497</v>
      </c>
      <c r="M31" s="11">
        <v>12</v>
      </c>
      <c r="N31" s="12">
        <v>0.1373311970702678</v>
      </c>
      <c r="O31" s="11">
        <v>49</v>
      </c>
      <c r="P31" s="12">
        <v>0.5607690547035935</v>
      </c>
      <c r="Q31" s="14">
        <v>163</v>
      </c>
      <c r="R31" s="12">
        <v>1.8654154268711374</v>
      </c>
      <c r="S31" s="11">
        <v>2674</v>
      </c>
      <c r="T31" s="12">
        <v>30.601968413824675</v>
      </c>
      <c r="U31" s="11">
        <v>637</v>
      </c>
      <c r="V31" s="12">
        <v>7.289997711146716</v>
      </c>
    </row>
    <row r="32" spans="1:22" ht="12.75">
      <c r="A32" s="13">
        <v>29</v>
      </c>
      <c r="B32" s="13" t="s">
        <v>356</v>
      </c>
      <c r="C32" s="11">
        <v>5415</v>
      </c>
      <c r="D32" s="12">
        <v>65.53309935858647</v>
      </c>
      <c r="E32" s="11">
        <v>14</v>
      </c>
      <c r="F32" s="12">
        <v>0.16942998910807214</v>
      </c>
      <c r="G32" s="11">
        <v>12</v>
      </c>
      <c r="H32" s="12">
        <v>0.1452257049497761</v>
      </c>
      <c r="I32" s="11">
        <v>13</v>
      </c>
      <c r="J32" s="12">
        <v>0.1573278470289241</v>
      </c>
      <c r="K32" s="11">
        <v>23</v>
      </c>
      <c r="L32" s="12">
        <v>0.2783492678204042</v>
      </c>
      <c r="M32" s="11">
        <v>5</v>
      </c>
      <c r="N32" s="12">
        <v>0.06051071039574004</v>
      </c>
      <c r="O32" s="11">
        <v>35</v>
      </c>
      <c r="P32" s="12">
        <v>0.4235749727701803</v>
      </c>
      <c r="Q32" s="14">
        <v>102</v>
      </c>
      <c r="R32" s="12">
        <v>1.234418492073097</v>
      </c>
      <c r="S32" s="11">
        <v>2194</v>
      </c>
      <c r="T32" s="12">
        <v>26.552099721650734</v>
      </c>
      <c r="U32" s="11">
        <v>552</v>
      </c>
      <c r="V32" s="12">
        <v>6.680382427689702</v>
      </c>
    </row>
    <row r="33" spans="1:22" ht="12.75">
      <c r="A33" s="13">
        <v>30</v>
      </c>
      <c r="B33" s="13" t="s">
        <v>357</v>
      </c>
      <c r="C33" s="11">
        <v>4819</v>
      </c>
      <c r="D33" s="12">
        <v>61.50606253988513</v>
      </c>
      <c r="E33" s="11">
        <v>37</v>
      </c>
      <c r="F33" s="12">
        <v>0.4722399489470326</v>
      </c>
      <c r="G33" s="11">
        <v>17</v>
      </c>
      <c r="H33" s="12">
        <v>0.2169751116783663</v>
      </c>
      <c r="I33" s="11">
        <v>13</v>
      </c>
      <c r="J33" s="12">
        <v>0.16592214422463306</v>
      </c>
      <c r="K33" s="11">
        <v>159</v>
      </c>
      <c r="L33" s="12">
        <v>2.0293554562858964</v>
      </c>
      <c r="M33" s="11">
        <v>8</v>
      </c>
      <c r="N33" s="12">
        <v>0.1021059349074665</v>
      </c>
      <c r="O33" s="11">
        <v>56</v>
      </c>
      <c r="P33" s="12">
        <v>0.7147415443522656</v>
      </c>
      <c r="Q33" s="14">
        <v>290</v>
      </c>
      <c r="R33" s="12">
        <v>3.70134014039566</v>
      </c>
      <c r="S33" s="11">
        <v>2153</v>
      </c>
      <c r="T33" s="12">
        <v>27.479259731971922</v>
      </c>
      <c r="U33" s="11">
        <v>573</v>
      </c>
      <c r="V33" s="12">
        <v>7.313337587747287</v>
      </c>
    </row>
    <row r="34" spans="1:22" ht="12.75">
      <c r="A34" s="13">
        <v>31</v>
      </c>
      <c r="B34" s="13" t="s">
        <v>358</v>
      </c>
      <c r="C34" s="11">
        <v>5521</v>
      </c>
      <c r="D34" s="12">
        <v>67.57649938800489</v>
      </c>
      <c r="E34" s="11">
        <v>12</v>
      </c>
      <c r="F34" s="12">
        <v>0.14687882496940025</v>
      </c>
      <c r="G34" s="11">
        <v>23</v>
      </c>
      <c r="H34" s="12">
        <v>0.28151774785801714</v>
      </c>
      <c r="I34" s="11">
        <v>18</v>
      </c>
      <c r="J34" s="12">
        <v>0.2203182374541004</v>
      </c>
      <c r="K34" s="11">
        <v>5</v>
      </c>
      <c r="L34" s="12">
        <v>0.06119951040391676</v>
      </c>
      <c r="M34" s="11">
        <v>2</v>
      </c>
      <c r="N34" s="12">
        <v>0.02447980416156671</v>
      </c>
      <c r="O34" s="11">
        <v>11</v>
      </c>
      <c r="P34" s="12">
        <v>0.1346389228886169</v>
      </c>
      <c r="Q34" s="14">
        <v>71</v>
      </c>
      <c r="R34" s="12">
        <v>0.8690330477356182</v>
      </c>
      <c r="S34" s="11">
        <v>2018</v>
      </c>
      <c r="T34" s="12">
        <v>24.700122399020806</v>
      </c>
      <c r="U34" s="11">
        <v>560</v>
      </c>
      <c r="V34" s="12">
        <v>6.854345165238677</v>
      </c>
    </row>
    <row r="35" spans="1:22" ht="12.75">
      <c r="A35" s="13">
        <v>32</v>
      </c>
      <c r="B35" s="13" t="s">
        <v>359</v>
      </c>
      <c r="C35" s="11">
        <v>2757</v>
      </c>
      <c r="D35" s="12">
        <v>38.55944055944056</v>
      </c>
      <c r="E35" s="11">
        <v>121</v>
      </c>
      <c r="F35" s="12">
        <v>1.6923076923076923</v>
      </c>
      <c r="G35" s="11">
        <v>84</v>
      </c>
      <c r="H35" s="12">
        <v>1.1748251748251748</v>
      </c>
      <c r="I35" s="11">
        <v>113</v>
      </c>
      <c r="J35" s="12">
        <v>1.5804195804195804</v>
      </c>
      <c r="K35" s="11">
        <v>152</v>
      </c>
      <c r="L35" s="12">
        <v>2.125874125874126</v>
      </c>
      <c r="M35" s="11">
        <v>14</v>
      </c>
      <c r="N35" s="12">
        <v>0.1958041958041958</v>
      </c>
      <c r="O35" s="11">
        <v>46</v>
      </c>
      <c r="P35" s="12">
        <v>0.6433566433566433</v>
      </c>
      <c r="Q35" s="14">
        <v>530</v>
      </c>
      <c r="R35" s="12">
        <v>7.4125874125874125</v>
      </c>
      <c r="S35" s="11">
        <v>3215</v>
      </c>
      <c r="T35" s="12">
        <v>44.96503496503497</v>
      </c>
      <c r="U35" s="11">
        <v>648</v>
      </c>
      <c r="V35" s="12">
        <v>9.062937062937063</v>
      </c>
    </row>
    <row r="36" spans="1:22" ht="12.75">
      <c r="A36" s="13">
        <v>33</v>
      </c>
      <c r="B36" s="13" t="s">
        <v>111</v>
      </c>
      <c r="C36" s="11">
        <v>5723</v>
      </c>
      <c r="D36" s="12">
        <v>60.92835089960609</v>
      </c>
      <c r="E36" s="11">
        <v>30</v>
      </c>
      <c r="F36" s="12">
        <v>0.31938677738741617</v>
      </c>
      <c r="G36" s="11">
        <v>11</v>
      </c>
      <c r="H36" s="12">
        <v>0.11710848504205258</v>
      </c>
      <c r="I36" s="11">
        <v>33</v>
      </c>
      <c r="J36" s="12">
        <v>0.35132545512615776</v>
      </c>
      <c r="K36" s="11">
        <v>33</v>
      </c>
      <c r="L36" s="12">
        <v>0.35132545512615776</v>
      </c>
      <c r="M36" s="11">
        <v>13</v>
      </c>
      <c r="N36" s="12">
        <v>0.13840093686788033</v>
      </c>
      <c r="O36" s="11">
        <v>42</v>
      </c>
      <c r="P36" s="12">
        <v>0.4471414883423826</v>
      </c>
      <c r="Q36" s="14">
        <v>162</v>
      </c>
      <c r="R36" s="12">
        <v>1.724688597892047</v>
      </c>
      <c r="S36" s="11">
        <v>2655</v>
      </c>
      <c r="T36" s="12">
        <v>28.26572979878633</v>
      </c>
      <c r="U36" s="11">
        <v>853</v>
      </c>
      <c r="V36" s="12">
        <v>9.081230703715534</v>
      </c>
    </row>
    <row r="37" spans="1:22" ht="12.75">
      <c r="A37" s="13">
        <v>34</v>
      </c>
      <c r="B37" s="13" t="s">
        <v>360</v>
      </c>
      <c r="C37" s="11">
        <v>3182</v>
      </c>
      <c r="D37" s="12">
        <v>40.447438667853056</v>
      </c>
      <c r="E37" s="11">
        <v>112</v>
      </c>
      <c r="F37" s="12">
        <v>1.4236684886233635</v>
      </c>
      <c r="G37" s="11">
        <v>123</v>
      </c>
      <c r="H37" s="12">
        <v>1.5634930723274438</v>
      </c>
      <c r="I37" s="11">
        <v>131</v>
      </c>
      <c r="J37" s="12">
        <v>1.6651836786576841</v>
      </c>
      <c r="K37" s="11">
        <v>172</v>
      </c>
      <c r="L37" s="12">
        <v>2.1863480361001653</v>
      </c>
      <c r="M37" s="11">
        <v>18</v>
      </c>
      <c r="N37" s="12">
        <v>0.22880386424304053</v>
      </c>
      <c r="O37" s="11">
        <v>50</v>
      </c>
      <c r="P37" s="12">
        <v>0.6355662895640015</v>
      </c>
      <c r="Q37" s="14">
        <v>606</v>
      </c>
      <c r="R37" s="12">
        <v>7.7030634295157</v>
      </c>
      <c r="S37" s="11">
        <v>3266</v>
      </c>
      <c r="T37" s="12">
        <v>41.51519003432058</v>
      </c>
      <c r="U37" s="11">
        <v>813</v>
      </c>
      <c r="V37" s="12">
        <v>10.334307868310665</v>
      </c>
    </row>
    <row r="38" spans="1:22" ht="12.75">
      <c r="A38" s="13">
        <v>35</v>
      </c>
      <c r="B38" s="13" t="s">
        <v>361</v>
      </c>
      <c r="C38" s="11">
        <v>11061</v>
      </c>
      <c r="D38" s="12">
        <v>65.84320495267575</v>
      </c>
      <c r="E38" s="11">
        <v>33</v>
      </c>
      <c r="F38" s="12">
        <v>0.1964402643014465</v>
      </c>
      <c r="G38" s="11">
        <v>67</v>
      </c>
      <c r="H38" s="12">
        <v>0.39883326388475504</v>
      </c>
      <c r="I38" s="11">
        <v>11</v>
      </c>
      <c r="J38" s="12">
        <v>0.06548008810048217</v>
      </c>
      <c r="K38" s="11">
        <v>76</v>
      </c>
      <c r="L38" s="12">
        <v>0.45240788142151317</v>
      </c>
      <c r="M38" s="11">
        <v>55</v>
      </c>
      <c r="N38" s="12">
        <v>0.32740044050241085</v>
      </c>
      <c r="O38" s="11">
        <v>56</v>
      </c>
      <c r="P38" s="12">
        <v>0.33335317578427287</v>
      </c>
      <c r="Q38" s="14">
        <v>298</v>
      </c>
      <c r="R38" s="12">
        <v>1.7739151139948808</v>
      </c>
      <c r="S38" s="11">
        <v>4306</v>
      </c>
      <c r="T38" s="12">
        <v>25.632478123697837</v>
      </c>
      <c r="U38" s="11">
        <v>1134</v>
      </c>
      <c r="V38" s="12">
        <v>6.750401809631526</v>
      </c>
    </row>
    <row r="39" spans="1:22" ht="12.75">
      <c r="A39" s="13">
        <v>36</v>
      </c>
      <c r="B39" s="13" t="s">
        <v>362</v>
      </c>
      <c r="C39" s="11">
        <v>4805</v>
      </c>
      <c r="D39" s="12">
        <v>60.73053589484327</v>
      </c>
      <c r="E39" s="11">
        <v>49</v>
      </c>
      <c r="F39" s="12">
        <v>0.6193124368048534</v>
      </c>
      <c r="G39" s="11">
        <v>47</v>
      </c>
      <c r="H39" s="12">
        <v>0.5940343781597573</v>
      </c>
      <c r="I39" s="11">
        <v>21</v>
      </c>
      <c r="J39" s="12">
        <v>0.2654196157735086</v>
      </c>
      <c r="K39" s="11">
        <v>65</v>
      </c>
      <c r="L39" s="12">
        <v>0.8215369059656218</v>
      </c>
      <c r="M39" s="11">
        <v>11</v>
      </c>
      <c r="N39" s="12">
        <v>0.1390293225480283</v>
      </c>
      <c r="O39" s="11">
        <v>22</v>
      </c>
      <c r="P39" s="12">
        <v>0.2780586450960566</v>
      </c>
      <c r="Q39" s="14">
        <v>215</v>
      </c>
      <c r="R39" s="12">
        <v>2.7173913043478257</v>
      </c>
      <c r="S39" s="11">
        <v>2249</v>
      </c>
      <c r="T39" s="12">
        <v>28.425176946410513</v>
      </c>
      <c r="U39" s="11">
        <v>643</v>
      </c>
      <c r="V39" s="12">
        <v>8.126895854398382</v>
      </c>
    </row>
    <row r="40" spans="1:22" ht="12.75">
      <c r="A40" s="13">
        <v>37</v>
      </c>
      <c r="B40" s="13" t="s">
        <v>363</v>
      </c>
      <c r="C40" s="11">
        <v>3071</v>
      </c>
      <c r="D40" s="12">
        <v>36.85347413896556</v>
      </c>
      <c r="E40" s="11">
        <v>131</v>
      </c>
      <c r="F40" s="12">
        <v>1.5720628825153005</v>
      </c>
      <c r="G40" s="11">
        <v>96</v>
      </c>
      <c r="H40" s="12">
        <v>1.1520460818432738</v>
      </c>
      <c r="I40" s="11">
        <v>67</v>
      </c>
      <c r="J40" s="12">
        <v>0.8040321612864514</v>
      </c>
      <c r="K40" s="11">
        <v>328</v>
      </c>
      <c r="L40" s="12">
        <v>3.936157446297852</v>
      </c>
      <c r="M40" s="11">
        <v>22</v>
      </c>
      <c r="N40" s="12">
        <v>0.2640105604224169</v>
      </c>
      <c r="O40" s="11">
        <v>54</v>
      </c>
      <c r="P40" s="12">
        <v>0.6480259210368415</v>
      </c>
      <c r="Q40" s="14">
        <v>698</v>
      </c>
      <c r="R40" s="12">
        <v>8.376335053402137</v>
      </c>
      <c r="S40" s="11">
        <v>3782</v>
      </c>
      <c r="T40" s="12">
        <v>45.385815432617306</v>
      </c>
      <c r="U40" s="11">
        <v>782</v>
      </c>
      <c r="V40" s="12">
        <v>9.384375375015</v>
      </c>
    </row>
    <row r="41" spans="1:22" ht="12.75">
      <c r="A41" s="13">
        <v>38</v>
      </c>
      <c r="B41" s="13" t="s">
        <v>364</v>
      </c>
      <c r="C41" s="11">
        <v>4598</v>
      </c>
      <c r="D41" s="12">
        <v>50.37799934260983</v>
      </c>
      <c r="E41" s="11">
        <v>100</v>
      </c>
      <c r="F41" s="12">
        <v>1.095650268434316</v>
      </c>
      <c r="G41" s="11">
        <v>265</v>
      </c>
      <c r="H41" s="12">
        <v>2.9034732113509367</v>
      </c>
      <c r="I41" s="11">
        <v>64</v>
      </c>
      <c r="J41" s="12">
        <v>0.7012161717979621</v>
      </c>
      <c r="K41" s="11">
        <v>315</v>
      </c>
      <c r="L41" s="12">
        <v>3.451298345568095</v>
      </c>
      <c r="M41" s="11">
        <v>8</v>
      </c>
      <c r="N41" s="12">
        <v>0.08765202147474527</v>
      </c>
      <c r="O41" s="11">
        <v>48</v>
      </c>
      <c r="P41" s="12">
        <v>0.5259121288484716</v>
      </c>
      <c r="Q41" s="14">
        <v>800</v>
      </c>
      <c r="R41" s="12">
        <v>8.765202147474527</v>
      </c>
      <c r="S41" s="11">
        <v>2937</v>
      </c>
      <c r="T41" s="12">
        <v>32.179248383915855</v>
      </c>
      <c r="U41" s="11">
        <v>792</v>
      </c>
      <c r="V41" s="12">
        <v>8.677550125999781</v>
      </c>
    </row>
    <row r="42" spans="1:22" ht="12.75">
      <c r="A42" s="13">
        <v>39</v>
      </c>
      <c r="B42" s="13" t="s">
        <v>112</v>
      </c>
      <c r="C42" s="11">
        <v>5233</v>
      </c>
      <c r="D42" s="12">
        <v>61.717183630145065</v>
      </c>
      <c r="E42" s="11">
        <v>14</v>
      </c>
      <c r="F42" s="12">
        <v>0.16511381059087157</v>
      </c>
      <c r="G42" s="11">
        <v>22</v>
      </c>
      <c r="H42" s="12">
        <v>0.25946455949994107</v>
      </c>
      <c r="I42" s="11">
        <v>1</v>
      </c>
      <c r="J42" s="12">
        <v>0.011793843613633684</v>
      </c>
      <c r="K42" s="11">
        <v>30</v>
      </c>
      <c r="L42" s="12">
        <v>0.35381530840901054</v>
      </c>
      <c r="M42" s="11">
        <v>12</v>
      </c>
      <c r="N42" s="12">
        <v>0.1415261233636042</v>
      </c>
      <c r="O42" s="11">
        <v>47</v>
      </c>
      <c r="P42" s="12">
        <v>0.5543106498407832</v>
      </c>
      <c r="Q42" s="14">
        <v>126</v>
      </c>
      <c r="R42" s="12">
        <v>1.4860242953178444</v>
      </c>
      <c r="S42" s="11">
        <v>2422</v>
      </c>
      <c r="T42" s="12">
        <v>28.56468923222078</v>
      </c>
      <c r="U42" s="11">
        <v>698</v>
      </c>
      <c r="V42" s="12">
        <v>8.23210284231631</v>
      </c>
    </row>
    <row r="43" spans="1:22" ht="12.75">
      <c r="A43" s="13">
        <v>40</v>
      </c>
      <c r="B43" s="13" t="s">
        <v>365</v>
      </c>
      <c r="C43" s="11">
        <v>5931</v>
      </c>
      <c r="D43" s="12">
        <v>68.3609958506224</v>
      </c>
      <c r="E43" s="11">
        <v>16</v>
      </c>
      <c r="F43" s="12">
        <v>0.18441678192715535</v>
      </c>
      <c r="G43" s="11">
        <v>20</v>
      </c>
      <c r="H43" s="12">
        <v>0.23052097740894423</v>
      </c>
      <c r="I43" s="11">
        <v>17</v>
      </c>
      <c r="J43" s="12">
        <v>0.19594283079760258</v>
      </c>
      <c r="K43" s="11">
        <v>8</v>
      </c>
      <c r="L43" s="12">
        <v>0.09220839096357768</v>
      </c>
      <c r="M43" s="11">
        <v>11</v>
      </c>
      <c r="N43" s="12">
        <v>0.1267865375749193</v>
      </c>
      <c r="O43" s="11">
        <v>30</v>
      </c>
      <c r="P43" s="12">
        <v>0.3457814661134163</v>
      </c>
      <c r="Q43" s="14">
        <v>102</v>
      </c>
      <c r="R43" s="12">
        <v>1.1756569847856153</v>
      </c>
      <c r="S43" s="11">
        <v>1942</v>
      </c>
      <c r="T43" s="12">
        <v>22.383586906408485</v>
      </c>
      <c r="U43" s="11">
        <v>701</v>
      </c>
      <c r="V43" s="12">
        <v>8.079760258183494</v>
      </c>
    </row>
    <row r="44" spans="1:22" ht="12.75">
      <c r="A44" s="13">
        <v>41</v>
      </c>
      <c r="B44" s="13" t="s">
        <v>366</v>
      </c>
      <c r="C44" s="11">
        <v>3780</v>
      </c>
      <c r="D44" s="12">
        <v>40.856031128404666</v>
      </c>
      <c r="E44" s="11">
        <v>116</v>
      </c>
      <c r="F44" s="12">
        <v>1.2537829658452226</v>
      </c>
      <c r="G44" s="11">
        <v>119</v>
      </c>
      <c r="H44" s="12">
        <v>1.2862083873757024</v>
      </c>
      <c r="I44" s="11">
        <v>30</v>
      </c>
      <c r="J44" s="12">
        <v>0.324254215304799</v>
      </c>
      <c r="K44" s="11">
        <v>373</v>
      </c>
      <c r="L44" s="12">
        <v>4.031560743623</v>
      </c>
      <c r="M44" s="11">
        <v>17</v>
      </c>
      <c r="N44" s="12">
        <v>0.18374405533938606</v>
      </c>
      <c r="O44" s="11">
        <v>54</v>
      </c>
      <c r="P44" s="12">
        <v>0.5836575875486382</v>
      </c>
      <c r="Q44" s="14">
        <v>709</v>
      </c>
      <c r="R44" s="12">
        <v>7.663207955036749</v>
      </c>
      <c r="S44" s="11">
        <v>3912</v>
      </c>
      <c r="T44" s="12">
        <v>42.282749675745784</v>
      </c>
      <c r="U44" s="11">
        <v>851</v>
      </c>
      <c r="V44" s="12">
        <v>9.198011240812798</v>
      </c>
    </row>
    <row r="45" spans="1:22" s="25" customFormat="1" ht="12.75">
      <c r="A45" s="25">
        <v>42</v>
      </c>
      <c r="B45" s="25" t="s">
        <v>113</v>
      </c>
      <c r="C45" s="16">
        <v>10228</v>
      </c>
      <c r="D45" s="30">
        <v>60.63192838935325</v>
      </c>
      <c r="E45" s="16">
        <v>86</v>
      </c>
      <c r="F45" s="30">
        <v>0.5098108957258877</v>
      </c>
      <c r="G45" s="16">
        <v>113</v>
      </c>
      <c r="H45" s="30">
        <v>0.6698678048491316</v>
      </c>
      <c r="I45" s="16">
        <v>39</v>
      </c>
      <c r="J45" s="30">
        <v>0.23119331317801886</v>
      </c>
      <c r="K45" s="16">
        <v>141</v>
      </c>
      <c r="L45" s="30">
        <v>0.8358527476436067</v>
      </c>
      <c r="M45" s="16">
        <v>27</v>
      </c>
      <c r="N45" s="30">
        <v>0.16005690912324383</v>
      </c>
      <c r="O45" s="16">
        <v>67</v>
      </c>
      <c r="P45" s="30">
        <v>0.3971782559724939</v>
      </c>
      <c r="Q45" s="14">
        <v>473</v>
      </c>
      <c r="R45" s="12">
        <v>2.8039599264923822</v>
      </c>
      <c r="S45" s="16">
        <v>4857</v>
      </c>
      <c r="T45" s="30">
        <v>28.792459541170196</v>
      </c>
      <c r="U45" s="16">
        <v>1311</v>
      </c>
      <c r="V45" s="30">
        <v>7.7716521429841725</v>
      </c>
    </row>
    <row r="46" spans="1:22" s="25" customFormat="1" ht="12.75">
      <c r="A46" s="25">
        <v>43</v>
      </c>
      <c r="B46" s="25" t="s">
        <v>367</v>
      </c>
      <c r="C46" s="16">
        <v>6268</v>
      </c>
      <c r="D46" s="30">
        <v>64.5453609309031</v>
      </c>
      <c r="E46" s="16">
        <v>26</v>
      </c>
      <c r="F46" s="30">
        <v>0.2677376171352075</v>
      </c>
      <c r="G46" s="16">
        <v>18</v>
      </c>
      <c r="H46" s="30">
        <v>0.18535681186283595</v>
      </c>
      <c r="I46" s="16">
        <v>9</v>
      </c>
      <c r="J46" s="30">
        <v>0.09267840593141798</v>
      </c>
      <c r="K46" s="16">
        <v>16</v>
      </c>
      <c r="L46" s="30">
        <v>0.16476161054474306</v>
      </c>
      <c r="M46" s="16">
        <v>13</v>
      </c>
      <c r="N46" s="30">
        <v>0.13386880856760375</v>
      </c>
      <c r="O46" s="16">
        <v>33</v>
      </c>
      <c r="P46" s="30">
        <v>0.3398208217485326</v>
      </c>
      <c r="Q46" s="14">
        <v>115</v>
      </c>
      <c r="R46" s="12">
        <v>1.1842240757903408</v>
      </c>
      <c r="S46" s="16">
        <v>2499</v>
      </c>
      <c r="T46" s="30">
        <v>25.733704046957058</v>
      </c>
      <c r="U46" s="16">
        <v>829</v>
      </c>
      <c r="V46" s="30">
        <v>8.5367109463495</v>
      </c>
    </row>
    <row r="47" spans="1:22" s="25" customFormat="1" ht="12.75">
      <c r="A47" s="25">
        <v>44</v>
      </c>
      <c r="B47" s="25" t="s">
        <v>368</v>
      </c>
      <c r="C47" s="16">
        <v>11428</v>
      </c>
      <c r="D47" s="30">
        <v>64.04034743625665</v>
      </c>
      <c r="E47" s="16">
        <v>42</v>
      </c>
      <c r="F47" s="30">
        <v>0.23536004483048473</v>
      </c>
      <c r="G47" s="16">
        <v>25</v>
      </c>
      <c r="H47" s="30">
        <v>0.14009526478005044</v>
      </c>
      <c r="I47" s="16">
        <v>14</v>
      </c>
      <c r="J47" s="30">
        <v>0.07845334827682823</v>
      </c>
      <c r="K47" s="16">
        <v>57</v>
      </c>
      <c r="L47" s="30">
        <v>0.319417203698515</v>
      </c>
      <c r="M47" s="16">
        <v>23</v>
      </c>
      <c r="N47" s="30">
        <v>0.1288876435976464</v>
      </c>
      <c r="O47" s="16">
        <v>60</v>
      </c>
      <c r="P47" s="30">
        <v>0.336228635472121</v>
      </c>
      <c r="Q47" s="14">
        <v>221</v>
      </c>
      <c r="R47" s="12">
        <v>1.2384421406556458</v>
      </c>
      <c r="S47" s="16">
        <v>4848</v>
      </c>
      <c r="T47" s="30">
        <v>27.16727374614738</v>
      </c>
      <c r="U47" s="16">
        <v>1348</v>
      </c>
      <c r="V47" s="30">
        <v>7.553936676940319</v>
      </c>
    </row>
    <row r="48" spans="1:22" s="25" customFormat="1" ht="12.75">
      <c r="A48" s="25">
        <v>45</v>
      </c>
      <c r="B48" s="25" t="s">
        <v>369</v>
      </c>
      <c r="C48" s="16">
        <v>5872</v>
      </c>
      <c r="D48" s="30">
        <v>61.52556580050293</v>
      </c>
      <c r="E48" s="16">
        <v>27</v>
      </c>
      <c r="F48" s="30">
        <v>0.2829002514668902</v>
      </c>
      <c r="G48" s="16">
        <v>10</v>
      </c>
      <c r="H48" s="30">
        <v>0.10477787091366303</v>
      </c>
      <c r="I48" s="16">
        <v>5</v>
      </c>
      <c r="J48" s="30">
        <v>0.052388935456831515</v>
      </c>
      <c r="K48" s="16">
        <v>19</v>
      </c>
      <c r="L48" s="30">
        <v>0.19907795473595977</v>
      </c>
      <c r="M48" s="16">
        <v>3</v>
      </c>
      <c r="N48" s="30">
        <v>0.03143336127409891</v>
      </c>
      <c r="O48" s="16">
        <v>35</v>
      </c>
      <c r="P48" s="30">
        <v>0.36672254819782063</v>
      </c>
      <c r="Q48" s="14">
        <v>99</v>
      </c>
      <c r="R48" s="12">
        <v>1.037300922045264</v>
      </c>
      <c r="S48" s="16">
        <v>2882</v>
      </c>
      <c r="T48" s="30">
        <v>30.196982397317683</v>
      </c>
      <c r="U48" s="16">
        <v>691</v>
      </c>
      <c r="V48" s="30">
        <v>7.240150880134117</v>
      </c>
    </row>
    <row r="49" spans="1:22" s="25" customFormat="1" ht="12.75">
      <c r="A49" s="25">
        <v>46</v>
      </c>
      <c r="B49" s="25" t="s">
        <v>114</v>
      </c>
      <c r="C49" s="16">
        <v>10785</v>
      </c>
      <c r="D49" s="30">
        <v>57.060472990847046</v>
      </c>
      <c r="E49" s="16">
        <v>66</v>
      </c>
      <c r="F49" s="30">
        <v>0.34918787365747844</v>
      </c>
      <c r="G49" s="16">
        <v>34</v>
      </c>
      <c r="H49" s="30">
        <v>0.17988466218718588</v>
      </c>
      <c r="I49" s="16">
        <v>10</v>
      </c>
      <c r="J49" s="30">
        <v>0.052907253584466435</v>
      </c>
      <c r="K49" s="16">
        <v>702</v>
      </c>
      <c r="L49" s="30">
        <v>3.7140892016295433</v>
      </c>
      <c r="M49" s="16">
        <v>41</v>
      </c>
      <c r="N49" s="30">
        <v>0.21691973969631237</v>
      </c>
      <c r="O49" s="16">
        <v>79</v>
      </c>
      <c r="P49" s="30">
        <v>0.4179673033172848</v>
      </c>
      <c r="Q49" s="14">
        <v>932</v>
      </c>
      <c r="R49" s="12">
        <v>4.930956034072271</v>
      </c>
      <c r="S49" s="16">
        <v>5750</v>
      </c>
      <c r="T49" s="30">
        <v>30.421670811068196</v>
      </c>
      <c r="U49" s="16">
        <v>1434</v>
      </c>
      <c r="V49" s="30">
        <v>7.586900164012486</v>
      </c>
    </row>
    <row r="50" spans="1:22" s="25" customFormat="1" ht="12.75">
      <c r="A50" s="25">
        <v>47</v>
      </c>
      <c r="B50" s="25" t="s">
        <v>370</v>
      </c>
      <c r="C50" s="16">
        <v>8930</v>
      </c>
      <c r="D50" s="30">
        <v>55.18818367220815</v>
      </c>
      <c r="E50" s="16">
        <v>58</v>
      </c>
      <c r="F50" s="30">
        <v>0.35844508992027685</v>
      </c>
      <c r="G50" s="16">
        <v>41</v>
      </c>
      <c r="H50" s="30">
        <v>0.25338359804709226</v>
      </c>
      <c r="I50" s="16">
        <v>22</v>
      </c>
      <c r="J50" s="30">
        <v>0.13596193065941536</v>
      </c>
      <c r="K50" s="16">
        <v>69</v>
      </c>
      <c r="L50" s="30">
        <v>0.4264260552499845</v>
      </c>
      <c r="M50" s="16">
        <v>17</v>
      </c>
      <c r="N50" s="30">
        <v>0.10506149187318461</v>
      </c>
      <c r="O50" s="16">
        <v>80</v>
      </c>
      <c r="P50" s="30">
        <v>0.4944070205796922</v>
      </c>
      <c r="Q50" s="14">
        <v>287</v>
      </c>
      <c r="R50" s="12">
        <v>1.773685186329646</v>
      </c>
      <c r="S50" s="16">
        <v>5790</v>
      </c>
      <c r="T50" s="30">
        <v>35.782708114455225</v>
      </c>
      <c r="U50" s="16">
        <v>1174</v>
      </c>
      <c r="V50" s="30">
        <v>7.255423027006984</v>
      </c>
    </row>
    <row r="51" spans="1:22" s="25" customFormat="1" ht="12.75">
      <c r="A51" s="25">
        <v>48</v>
      </c>
      <c r="B51" s="25" t="s">
        <v>115</v>
      </c>
      <c r="C51" s="16">
        <v>5263</v>
      </c>
      <c r="D51" s="30">
        <v>62.83428844317096</v>
      </c>
      <c r="E51" s="16">
        <v>20</v>
      </c>
      <c r="F51" s="30">
        <v>0.2387774594078319</v>
      </c>
      <c r="G51" s="16">
        <v>11</v>
      </c>
      <c r="H51" s="30">
        <v>0.13132760267430754</v>
      </c>
      <c r="I51" s="16">
        <v>13</v>
      </c>
      <c r="J51" s="30">
        <v>0.15520534861509075</v>
      </c>
      <c r="K51" s="16">
        <v>27</v>
      </c>
      <c r="L51" s="30">
        <v>0.3223495702005731</v>
      </c>
      <c r="M51" s="16">
        <v>9</v>
      </c>
      <c r="N51" s="30">
        <v>0.10744985673352436</v>
      </c>
      <c r="O51" s="16">
        <v>32</v>
      </c>
      <c r="P51" s="30">
        <v>0.38204393505253104</v>
      </c>
      <c r="Q51" s="14">
        <v>112</v>
      </c>
      <c r="R51" s="12">
        <v>1.3371537726838587</v>
      </c>
      <c r="S51" s="16">
        <v>2344</v>
      </c>
      <c r="T51" s="30">
        <v>27.9847182425979</v>
      </c>
      <c r="U51" s="16">
        <v>657</v>
      </c>
      <c r="V51" s="30">
        <v>7.843839541547277</v>
      </c>
    </row>
    <row r="52" spans="1:22" s="25" customFormat="1" ht="12.75">
      <c r="A52" s="25">
        <v>49</v>
      </c>
      <c r="B52" s="25" t="s">
        <v>371</v>
      </c>
      <c r="C52" s="16">
        <v>5810</v>
      </c>
      <c r="D52" s="30">
        <v>62.6212545807286</v>
      </c>
      <c r="E52" s="16">
        <v>26</v>
      </c>
      <c r="F52" s="30">
        <v>0.2802328087949989</v>
      </c>
      <c r="G52" s="16">
        <v>36</v>
      </c>
      <c r="H52" s="30">
        <v>0.388014658331537</v>
      </c>
      <c r="I52" s="16">
        <v>15</v>
      </c>
      <c r="J52" s="30">
        <v>0.16167277430480706</v>
      </c>
      <c r="K52" s="16">
        <v>50</v>
      </c>
      <c r="L52" s="30">
        <v>0.5389092476826902</v>
      </c>
      <c r="M52" s="16">
        <v>1</v>
      </c>
      <c r="N52" s="30">
        <v>0.010778184953653805</v>
      </c>
      <c r="O52" s="16">
        <v>44</v>
      </c>
      <c r="P52" s="30">
        <v>0.47424013796076736</v>
      </c>
      <c r="Q52" s="14">
        <v>172</v>
      </c>
      <c r="R52" s="12">
        <v>1.8538478120284543</v>
      </c>
      <c r="S52" s="16">
        <v>2597</v>
      </c>
      <c r="T52" s="30">
        <v>27.990946324638934</v>
      </c>
      <c r="U52" s="16">
        <v>699</v>
      </c>
      <c r="V52" s="30">
        <v>7.53395128260401</v>
      </c>
    </row>
    <row r="53" spans="1:22" s="25" customFormat="1" ht="12.75">
      <c r="A53" s="25">
        <v>50</v>
      </c>
      <c r="B53" s="25" t="s">
        <v>372</v>
      </c>
      <c r="C53" s="16">
        <v>3873</v>
      </c>
      <c r="D53" s="30">
        <v>48.20761762509335</v>
      </c>
      <c r="E53" s="16">
        <v>121</v>
      </c>
      <c r="F53" s="30">
        <v>1.506099078914613</v>
      </c>
      <c r="G53" s="16">
        <v>115</v>
      </c>
      <c r="H53" s="30">
        <v>1.4314164799601692</v>
      </c>
      <c r="I53" s="16">
        <v>98</v>
      </c>
      <c r="J53" s="30">
        <v>1.219815782922579</v>
      </c>
      <c r="K53" s="16">
        <v>232</v>
      </c>
      <c r="L53" s="30">
        <v>2.8877271595718197</v>
      </c>
      <c r="M53" s="16">
        <v>8</v>
      </c>
      <c r="N53" s="30">
        <v>0.09957679860592482</v>
      </c>
      <c r="O53" s="16">
        <v>24</v>
      </c>
      <c r="P53" s="30">
        <v>0.2987303958177745</v>
      </c>
      <c r="Q53" s="14">
        <v>598</v>
      </c>
      <c r="R53" s="12">
        <v>7.443365695792879</v>
      </c>
      <c r="S53" s="16">
        <v>2782</v>
      </c>
      <c r="T53" s="30">
        <v>34.627831715210355</v>
      </c>
      <c r="U53" s="16">
        <v>781</v>
      </c>
      <c r="V53" s="30">
        <v>9.721184963903411</v>
      </c>
    </row>
    <row r="54" spans="1:22" s="25" customFormat="1" ht="12.75">
      <c r="A54" s="25">
        <v>51</v>
      </c>
      <c r="B54" s="25" t="s">
        <v>373</v>
      </c>
      <c r="C54" s="16">
        <v>6083</v>
      </c>
      <c r="D54" s="30">
        <v>68.6801400022581</v>
      </c>
      <c r="E54" s="16">
        <v>24</v>
      </c>
      <c r="F54" s="30">
        <v>0.2709721124534267</v>
      </c>
      <c r="G54" s="16">
        <v>7</v>
      </c>
      <c r="H54" s="30">
        <v>0.0790335327989161</v>
      </c>
      <c r="I54" s="16">
        <v>8</v>
      </c>
      <c r="J54" s="30">
        <v>0.09032403748447555</v>
      </c>
      <c r="K54" s="16">
        <v>9</v>
      </c>
      <c r="L54" s="30">
        <v>0.101614542170035</v>
      </c>
      <c r="M54" s="16">
        <v>22</v>
      </c>
      <c r="N54" s="30">
        <v>0.24839110308230777</v>
      </c>
      <c r="O54" s="16">
        <v>31</v>
      </c>
      <c r="P54" s="30">
        <v>0.3500056452523428</v>
      </c>
      <c r="Q54" s="14">
        <v>101</v>
      </c>
      <c r="R54" s="12">
        <v>1.140340973241504</v>
      </c>
      <c r="S54" s="16">
        <v>2052</v>
      </c>
      <c r="T54" s="30">
        <v>23.16811561476798</v>
      </c>
      <c r="U54" s="16">
        <v>621</v>
      </c>
      <c r="V54" s="30">
        <v>7.011403409732416</v>
      </c>
    </row>
    <row r="55" spans="1:22" s="25" customFormat="1" ht="12.75">
      <c r="A55" s="25">
        <v>52</v>
      </c>
      <c r="B55" s="25" t="s">
        <v>374</v>
      </c>
      <c r="C55" s="16">
        <v>6138</v>
      </c>
      <c r="D55" s="30">
        <v>62.67102307535226</v>
      </c>
      <c r="E55" s="16">
        <v>21</v>
      </c>
      <c r="F55" s="30">
        <v>0.21441698999387382</v>
      </c>
      <c r="G55" s="16">
        <v>56</v>
      </c>
      <c r="H55" s="30">
        <v>0.5717786399836635</v>
      </c>
      <c r="I55" s="16">
        <v>14</v>
      </c>
      <c r="J55" s="30">
        <v>0.14294465999591588</v>
      </c>
      <c r="K55" s="16">
        <v>37</v>
      </c>
      <c r="L55" s="30">
        <v>0.37778231570349197</v>
      </c>
      <c r="M55" s="16">
        <v>11</v>
      </c>
      <c r="N55" s="30">
        <v>0.11231366142536246</v>
      </c>
      <c r="O55" s="16">
        <v>21</v>
      </c>
      <c r="P55" s="30">
        <v>0.21441698999387382</v>
      </c>
      <c r="Q55" s="14">
        <v>160</v>
      </c>
      <c r="R55" s="12">
        <v>1.6336532570961815</v>
      </c>
      <c r="S55" s="16">
        <v>2802</v>
      </c>
      <c r="T55" s="30">
        <v>28.609352664896875</v>
      </c>
      <c r="U55" s="16">
        <v>694</v>
      </c>
      <c r="V55" s="30">
        <v>7.085971002654687</v>
      </c>
    </row>
    <row r="56" spans="1:22" s="25" customFormat="1" ht="12.75">
      <c r="A56" s="25">
        <v>53</v>
      </c>
      <c r="B56" s="25" t="s">
        <v>116</v>
      </c>
      <c r="C56" s="16">
        <v>6167</v>
      </c>
      <c r="D56" s="30">
        <v>57.67324417843449</v>
      </c>
      <c r="E56" s="16">
        <v>60</v>
      </c>
      <c r="F56" s="30">
        <v>0.5611147479659591</v>
      </c>
      <c r="G56" s="16">
        <v>135</v>
      </c>
      <c r="H56" s="30">
        <v>1.262508182923408</v>
      </c>
      <c r="I56" s="16">
        <v>11</v>
      </c>
      <c r="J56" s="30">
        <v>0.1028710371270925</v>
      </c>
      <c r="K56" s="16">
        <v>118</v>
      </c>
      <c r="L56" s="30">
        <v>1.1035256709997194</v>
      </c>
      <c r="M56" s="16">
        <v>13</v>
      </c>
      <c r="N56" s="30">
        <v>0.12157486205929113</v>
      </c>
      <c r="O56" s="16">
        <v>42</v>
      </c>
      <c r="P56" s="30">
        <v>0.3927803235761714</v>
      </c>
      <c r="Q56" s="14">
        <v>379</v>
      </c>
      <c r="R56" s="12">
        <v>3.5443748246516416</v>
      </c>
      <c r="S56" s="16">
        <v>3183</v>
      </c>
      <c r="T56" s="30">
        <v>29.76713737959413</v>
      </c>
      <c r="U56" s="16">
        <v>964</v>
      </c>
      <c r="V56" s="30">
        <v>9.015243617319742</v>
      </c>
    </row>
    <row r="57" spans="1:22" s="25" customFormat="1" ht="12.75">
      <c r="A57" s="25">
        <v>54</v>
      </c>
      <c r="B57" s="25" t="s">
        <v>375</v>
      </c>
      <c r="C57" s="16">
        <v>3737</v>
      </c>
      <c r="D57" s="30">
        <v>43.30745161664156</v>
      </c>
      <c r="E57" s="16">
        <v>103</v>
      </c>
      <c r="F57" s="30">
        <v>1.1936493220535405</v>
      </c>
      <c r="G57" s="16">
        <v>97</v>
      </c>
      <c r="H57" s="30">
        <v>1.1241163518368293</v>
      </c>
      <c r="I57" s="16">
        <v>55</v>
      </c>
      <c r="J57" s="30">
        <v>0.6373855603198517</v>
      </c>
      <c r="K57" s="16">
        <v>176</v>
      </c>
      <c r="L57" s="30">
        <v>2.0396337930235253</v>
      </c>
      <c r="M57" s="16">
        <v>13</v>
      </c>
      <c r="N57" s="30">
        <v>0.15065476880287404</v>
      </c>
      <c r="O57" s="16">
        <v>49</v>
      </c>
      <c r="P57" s="30">
        <v>0.5678525901031406</v>
      </c>
      <c r="Q57" s="14">
        <v>493</v>
      </c>
      <c r="R57" s="12">
        <v>5.713292386139762</v>
      </c>
      <c r="S57" s="16">
        <v>3594</v>
      </c>
      <c r="T57" s="30">
        <v>41.650249159809945</v>
      </c>
      <c r="U57" s="16">
        <v>805</v>
      </c>
      <c r="V57" s="30">
        <v>9.329006837408738</v>
      </c>
    </row>
    <row r="58" spans="1:22" s="25" customFormat="1" ht="12.75">
      <c r="A58" s="25">
        <v>55</v>
      </c>
      <c r="B58" s="25" t="s">
        <v>376</v>
      </c>
      <c r="C58" s="16">
        <v>5368</v>
      </c>
      <c r="D58" s="30">
        <v>69.23771443312266</v>
      </c>
      <c r="E58" s="16">
        <v>9</v>
      </c>
      <c r="F58" s="30">
        <v>0.1160840964787824</v>
      </c>
      <c r="G58" s="16">
        <v>19</v>
      </c>
      <c r="H58" s="30">
        <v>0.24506642589965175</v>
      </c>
      <c r="I58" s="16">
        <v>2</v>
      </c>
      <c r="J58" s="30">
        <v>0.025796465884173867</v>
      </c>
      <c r="K58" s="16">
        <v>15</v>
      </c>
      <c r="L58" s="30">
        <v>0.19347349413130402</v>
      </c>
      <c r="M58" s="16">
        <v>4</v>
      </c>
      <c r="N58" s="30">
        <v>0.051592931768347734</v>
      </c>
      <c r="O58" s="16">
        <v>27</v>
      </c>
      <c r="P58" s="30">
        <v>0.34825228943634723</v>
      </c>
      <c r="Q58" s="14">
        <v>76</v>
      </c>
      <c r="R58" s="12">
        <v>0.9802657035986071</v>
      </c>
      <c r="S58" s="16">
        <v>1784</v>
      </c>
      <c r="T58" s="30">
        <v>23.01044756868309</v>
      </c>
      <c r="U58" s="16">
        <v>525</v>
      </c>
      <c r="V58" s="30">
        <v>6.77157229459564</v>
      </c>
    </row>
    <row r="59" spans="1:22" s="25" customFormat="1" ht="12.75">
      <c r="A59" s="25">
        <v>56</v>
      </c>
      <c r="B59" s="25" t="s">
        <v>377</v>
      </c>
      <c r="C59" s="16">
        <v>5642</v>
      </c>
      <c r="D59" s="30">
        <v>67.93497892835641</v>
      </c>
      <c r="E59" s="16">
        <v>9</v>
      </c>
      <c r="F59" s="30">
        <v>0.10836845273931367</v>
      </c>
      <c r="G59" s="16">
        <v>0</v>
      </c>
      <c r="H59" s="30">
        <v>0</v>
      </c>
      <c r="I59" s="16">
        <v>7</v>
      </c>
      <c r="J59" s="30">
        <v>0.08428657435279951</v>
      </c>
      <c r="K59" s="16">
        <v>46</v>
      </c>
      <c r="L59" s="30">
        <v>0.5538832028898254</v>
      </c>
      <c r="M59" s="16">
        <v>12</v>
      </c>
      <c r="N59" s="30">
        <v>0.14449127031908487</v>
      </c>
      <c r="O59" s="16">
        <v>15</v>
      </c>
      <c r="P59" s="30">
        <v>0.1806140878988561</v>
      </c>
      <c r="Q59" s="14">
        <v>89</v>
      </c>
      <c r="R59" s="12">
        <v>1.0716435881998794</v>
      </c>
      <c r="S59" s="16">
        <v>1993</v>
      </c>
      <c r="T59" s="30">
        <v>23.99759181216135</v>
      </c>
      <c r="U59" s="16">
        <v>581</v>
      </c>
      <c r="V59" s="30">
        <v>6.99578567128236</v>
      </c>
    </row>
    <row r="60" spans="1:22" s="25" customFormat="1" ht="12.75">
      <c r="A60" s="25">
        <v>57</v>
      </c>
      <c r="B60" s="25" t="s">
        <v>117</v>
      </c>
      <c r="C60" s="16">
        <v>5466</v>
      </c>
      <c r="D60" s="30">
        <v>57.33165512901196</v>
      </c>
      <c r="E60" s="16">
        <v>29</v>
      </c>
      <c r="F60" s="30">
        <v>0.3041745332494231</v>
      </c>
      <c r="G60" s="16">
        <v>44</v>
      </c>
      <c r="H60" s="30">
        <v>0.46150618837843504</v>
      </c>
      <c r="I60" s="16">
        <v>23</v>
      </c>
      <c r="J60" s="30">
        <v>0.24124187119781834</v>
      </c>
      <c r="K60" s="16">
        <v>61</v>
      </c>
      <c r="L60" s="30">
        <v>0.6398153975246487</v>
      </c>
      <c r="M60" s="16">
        <v>15</v>
      </c>
      <c r="N60" s="30">
        <v>0.15733165512901195</v>
      </c>
      <c r="O60" s="16">
        <v>43</v>
      </c>
      <c r="P60" s="30">
        <v>0.4510174113698343</v>
      </c>
      <c r="Q60" s="14">
        <v>215</v>
      </c>
      <c r="R60" s="12">
        <v>2.2550870568491717</v>
      </c>
      <c r="S60" s="16">
        <v>3108</v>
      </c>
      <c r="T60" s="30">
        <v>32.59911894273127</v>
      </c>
      <c r="U60" s="16">
        <v>745</v>
      </c>
      <c r="V60" s="30">
        <v>7.814138871407595</v>
      </c>
    </row>
    <row r="61" spans="1:22" s="25" customFormat="1" ht="12.75">
      <c r="A61" s="25">
        <v>58</v>
      </c>
      <c r="B61" s="25" t="s">
        <v>378</v>
      </c>
      <c r="C61" s="16">
        <v>6728</v>
      </c>
      <c r="D61" s="30">
        <v>66.13584979848619</v>
      </c>
      <c r="E61" s="16">
        <v>10</v>
      </c>
      <c r="F61" s="30">
        <v>0.0982994200334218</v>
      </c>
      <c r="G61" s="16">
        <v>32</v>
      </c>
      <c r="H61" s="30">
        <v>0.31455814410694977</v>
      </c>
      <c r="I61" s="16">
        <v>3</v>
      </c>
      <c r="J61" s="30">
        <v>0.029489826010026542</v>
      </c>
      <c r="K61" s="16">
        <v>54</v>
      </c>
      <c r="L61" s="30">
        <v>0.5308168681804777</v>
      </c>
      <c r="M61" s="16">
        <v>15</v>
      </c>
      <c r="N61" s="30">
        <v>0.14744913005013272</v>
      </c>
      <c r="O61" s="16">
        <v>33</v>
      </c>
      <c r="P61" s="30">
        <v>0.32438808611029196</v>
      </c>
      <c r="Q61" s="14">
        <v>147</v>
      </c>
      <c r="R61" s="12">
        <v>1.4450014744913002</v>
      </c>
      <c r="S61" s="16">
        <v>2558</v>
      </c>
      <c r="T61" s="30">
        <v>25.144991644549297</v>
      </c>
      <c r="U61" s="16">
        <v>740</v>
      </c>
      <c r="V61" s="30">
        <v>7.274157082473214</v>
      </c>
    </row>
    <row r="62" spans="1:22" s="25" customFormat="1" ht="12.75">
      <c r="A62" s="25">
        <v>59</v>
      </c>
      <c r="B62" s="25" t="s">
        <v>379</v>
      </c>
      <c r="C62" s="16">
        <v>7054</v>
      </c>
      <c r="D62" s="30">
        <v>68.505389919394</v>
      </c>
      <c r="E62" s="16">
        <v>25</v>
      </c>
      <c r="F62" s="30">
        <v>0.24278916189181313</v>
      </c>
      <c r="G62" s="16">
        <v>23</v>
      </c>
      <c r="H62" s="30">
        <v>0.2233660289404681</v>
      </c>
      <c r="I62" s="16">
        <v>21</v>
      </c>
      <c r="J62" s="30">
        <v>0.20394289598912305</v>
      </c>
      <c r="K62" s="16">
        <v>36</v>
      </c>
      <c r="L62" s="30">
        <v>0.34961639312421094</v>
      </c>
      <c r="M62" s="16">
        <v>11</v>
      </c>
      <c r="N62" s="30">
        <v>0.10682723123239778</v>
      </c>
      <c r="O62" s="16">
        <v>52</v>
      </c>
      <c r="P62" s="30">
        <v>0.5050014567349713</v>
      </c>
      <c r="Q62" s="14">
        <v>168</v>
      </c>
      <c r="R62" s="12">
        <v>1.6315431679129841</v>
      </c>
      <c r="S62" s="16">
        <v>2304</v>
      </c>
      <c r="T62" s="30">
        <v>22.3754491599495</v>
      </c>
      <c r="U62" s="16">
        <v>771</v>
      </c>
      <c r="V62" s="30">
        <v>7.487617752743518</v>
      </c>
    </row>
    <row r="63" spans="1:22" s="25" customFormat="1" ht="12.75">
      <c r="A63" s="25">
        <v>60</v>
      </c>
      <c r="B63" s="25" t="s">
        <v>118</v>
      </c>
      <c r="C63" s="16">
        <v>6802</v>
      </c>
      <c r="D63" s="30">
        <v>65.59938277558106</v>
      </c>
      <c r="E63" s="16">
        <v>32</v>
      </c>
      <c r="F63" s="30">
        <v>0.3086122094705372</v>
      </c>
      <c r="G63" s="16">
        <v>11</v>
      </c>
      <c r="H63" s="30">
        <v>0.10608544700549714</v>
      </c>
      <c r="I63" s="16">
        <v>22</v>
      </c>
      <c r="J63" s="30">
        <v>0.2121708940109943</v>
      </c>
      <c r="K63" s="16">
        <v>40</v>
      </c>
      <c r="L63" s="30">
        <v>0.3857652618381715</v>
      </c>
      <c r="M63" s="16">
        <v>10</v>
      </c>
      <c r="N63" s="30">
        <v>0.09644131545954288</v>
      </c>
      <c r="O63" s="16">
        <v>24</v>
      </c>
      <c r="P63" s="30">
        <v>0.23145915710290288</v>
      </c>
      <c r="Q63" s="14">
        <v>139</v>
      </c>
      <c r="R63" s="12">
        <v>1.3405342848876458</v>
      </c>
      <c r="S63" s="16">
        <v>2608</v>
      </c>
      <c r="T63" s="30">
        <v>25.151895071848777</v>
      </c>
      <c r="U63" s="16">
        <v>820</v>
      </c>
      <c r="V63" s="30">
        <v>7.908187867682514</v>
      </c>
    </row>
    <row r="64" spans="1:22" s="25" customFormat="1" ht="12.75">
      <c r="A64" s="152" t="s">
        <v>171</v>
      </c>
      <c r="B64" s="19" t="s">
        <v>89</v>
      </c>
      <c r="C64" s="25">
        <v>55514</v>
      </c>
      <c r="D64" s="30">
        <v>44.817425141482396</v>
      </c>
      <c r="E64" s="25">
        <v>1573</v>
      </c>
      <c r="F64" s="30">
        <v>1.2699104684863605</v>
      </c>
      <c r="G64" s="238">
        <v>2058</v>
      </c>
      <c r="H64" s="30">
        <v>1.6614594686236044</v>
      </c>
      <c r="I64" s="25">
        <v>870</v>
      </c>
      <c r="J64" s="30">
        <v>0.7023662476688707</v>
      </c>
      <c r="K64" s="25">
        <v>4897</v>
      </c>
      <c r="L64" s="30">
        <v>3.9534339250970802</v>
      </c>
      <c r="M64" s="25">
        <v>213</v>
      </c>
      <c r="N64" s="30">
        <v>1.7195863304996488E-05</v>
      </c>
      <c r="O64" s="25">
        <v>703</v>
      </c>
      <c r="P64" s="30">
        <v>0.5675442208174898</v>
      </c>
      <c r="Q64" s="14">
        <v>10314</v>
      </c>
      <c r="R64" s="12">
        <v>8.154731526556711</v>
      </c>
      <c r="S64" s="25">
        <v>46839</v>
      </c>
      <c r="T64" s="30">
        <v>37.81394560294509</v>
      </c>
      <c r="U64" s="25">
        <v>11200</v>
      </c>
      <c r="V64" s="30">
        <v>9.04195629182914</v>
      </c>
    </row>
    <row r="65" spans="1:22" s="25" customFormat="1" ht="12.75">
      <c r="A65" s="152" t="s">
        <v>172</v>
      </c>
      <c r="B65" s="19" t="s">
        <v>90</v>
      </c>
      <c r="C65" s="25">
        <v>52243</v>
      </c>
      <c r="D65" s="30">
        <v>62.3290939893579</v>
      </c>
      <c r="E65" s="25">
        <v>285</v>
      </c>
      <c r="F65" s="30">
        <v>0.3400224295497387</v>
      </c>
      <c r="G65" s="238">
        <v>149</v>
      </c>
      <c r="H65" s="30">
        <v>0.17776611229091605</v>
      </c>
      <c r="I65" s="25">
        <v>122</v>
      </c>
      <c r="J65" s="30">
        <v>0.14555346107041447</v>
      </c>
      <c r="K65" s="25">
        <v>369</v>
      </c>
      <c r="L65" s="30">
        <v>0.440239566680188</v>
      </c>
      <c r="M65" s="25">
        <v>117</v>
      </c>
      <c r="N65" s="30">
        <v>1.3958815528884012E-05</v>
      </c>
      <c r="O65" s="25">
        <v>337</v>
      </c>
      <c r="P65" s="30">
        <v>0.40206160967811205</v>
      </c>
      <c r="Q65" s="14">
        <v>1379</v>
      </c>
      <c r="R65" s="12">
        <v>1.505657138084898</v>
      </c>
      <c r="S65" s="25">
        <v>23565</v>
      </c>
      <c r="T65" s="30">
        <v>28.114486148559976</v>
      </c>
      <c r="U65" s="25">
        <v>6631</v>
      </c>
      <c r="V65" s="30">
        <v>7.9111885275239215</v>
      </c>
    </row>
    <row r="66" spans="1:22" s="25" customFormat="1" ht="12.75">
      <c r="A66" s="152" t="s">
        <v>173</v>
      </c>
      <c r="B66" s="19" t="s">
        <v>91</v>
      </c>
      <c r="C66" s="25">
        <v>63242</v>
      </c>
      <c r="D66" s="30">
        <v>66.38743675337491</v>
      </c>
      <c r="E66" s="25">
        <v>182</v>
      </c>
      <c r="F66" s="30">
        <v>0.19105204593646993</v>
      </c>
      <c r="G66" s="238">
        <v>193</v>
      </c>
      <c r="H66" s="30">
        <v>0.2025991476139489</v>
      </c>
      <c r="I66" s="25">
        <v>108</v>
      </c>
      <c r="J66" s="30">
        <v>0.11337154374252063</v>
      </c>
      <c r="K66" s="25">
        <v>395</v>
      </c>
      <c r="L66" s="30">
        <v>0.41464592387310784</v>
      </c>
      <c r="M66" s="25">
        <v>113</v>
      </c>
      <c r="N66" s="30">
        <v>1.1862022632319288E-05</v>
      </c>
      <c r="O66" s="25">
        <v>345</v>
      </c>
      <c r="P66" s="30">
        <v>0.36215909806638535</v>
      </c>
      <c r="Q66" s="14">
        <v>1336</v>
      </c>
      <c r="R66" s="12">
        <v>1.2838396212550651</v>
      </c>
      <c r="S66" s="25">
        <v>23846</v>
      </c>
      <c r="T66" s="30">
        <v>25.032016963742098</v>
      </c>
      <c r="U66" s="25">
        <v>6838</v>
      </c>
      <c r="V66" s="30">
        <v>7.17809829732737</v>
      </c>
    </row>
    <row r="67" spans="1:22" s="25" customFormat="1" ht="12.75">
      <c r="A67" s="152" t="s">
        <v>174</v>
      </c>
      <c r="B67" s="20" t="s">
        <v>92</v>
      </c>
      <c r="C67" s="25">
        <v>103070</v>
      </c>
      <c r="D67" s="30">
        <v>60.80538971611959</v>
      </c>
      <c r="E67" s="25">
        <v>524</v>
      </c>
      <c r="F67" s="30">
        <v>0.3091299525686103</v>
      </c>
      <c r="G67" s="238">
        <v>619</v>
      </c>
      <c r="H67" s="30">
        <v>0.3651745050381103</v>
      </c>
      <c r="I67" s="25">
        <v>190</v>
      </c>
      <c r="J67" s="30">
        <v>0.11208910493899991</v>
      </c>
      <c r="K67" s="25">
        <v>1865</v>
      </c>
      <c r="L67" s="30">
        <v>1.1002430563749204</v>
      </c>
      <c r="M67" s="25">
        <v>266</v>
      </c>
      <c r="N67" s="30">
        <v>1.569247469145999E-05</v>
      </c>
      <c r="O67" s="25">
        <v>683</v>
      </c>
      <c r="P67" s="30">
        <v>0.40293083512282607</v>
      </c>
      <c r="Q67" s="14">
        <v>4147</v>
      </c>
      <c r="R67" s="12">
        <v>2.2895831465181584</v>
      </c>
      <c r="S67" s="25">
        <v>50025</v>
      </c>
      <c r="T67" s="30">
        <v>29.511881445123535</v>
      </c>
      <c r="U67" s="25">
        <v>12266</v>
      </c>
      <c r="V67" s="30">
        <v>7.236236637798806</v>
      </c>
    </row>
    <row r="68" spans="1:22" s="25" customFormat="1" ht="12.75">
      <c r="A68" s="152" t="s">
        <v>175</v>
      </c>
      <c r="B68" s="139" t="s">
        <v>93</v>
      </c>
      <c r="C68" s="25">
        <v>87463</v>
      </c>
      <c r="D68" s="30">
        <v>58.796679103223425</v>
      </c>
      <c r="E68" s="25">
        <v>700</v>
      </c>
      <c r="F68" s="30">
        <v>0.47057241773385766</v>
      </c>
      <c r="G68" s="238">
        <v>1123</v>
      </c>
      <c r="H68" s="30">
        <v>0.7549326073073174</v>
      </c>
      <c r="I68" s="25">
        <v>362</v>
      </c>
      <c r="J68" s="30">
        <v>0.24335316459950926</v>
      </c>
      <c r="K68" s="25">
        <v>1464</v>
      </c>
      <c r="L68" s="30">
        <v>0.9841685993748109</v>
      </c>
      <c r="M68" s="25">
        <v>186</v>
      </c>
      <c r="N68" s="30">
        <v>1.2503781385499648E-05</v>
      </c>
      <c r="O68" s="25">
        <v>568</v>
      </c>
      <c r="P68" s="30">
        <v>0.3818359046754731</v>
      </c>
      <c r="Q68" s="14">
        <v>4403</v>
      </c>
      <c r="R68" s="12">
        <v>2.8348751974723534</v>
      </c>
      <c r="S68" s="25">
        <v>44741</v>
      </c>
      <c r="T68" s="30">
        <v>30.07697220261504</v>
      </c>
      <c r="U68" s="25">
        <v>12148</v>
      </c>
      <c r="V68" s="30">
        <v>8.166448186615575</v>
      </c>
    </row>
    <row r="69" spans="1:22" s="25" customFormat="1" ht="12.75">
      <c r="A69" s="152" t="s">
        <v>380</v>
      </c>
      <c r="B69" s="25" t="s">
        <v>381</v>
      </c>
      <c r="C69" s="25">
        <v>361532</v>
      </c>
      <c r="D69" s="30">
        <v>58.19803287133175</v>
      </c>
      <c r="E69" s="25">
        <v>3264</v>
      </c>
      <c r="F69" s="30">
        <v>0.525426184382093</v>
      </c>
      <c r="G69" s="25">
        <v>4142</v>
      </c>
      <c r="H69" s="30">
        <v>0.6667632523623251</v>
      </c>
      <c r="I69" s="25">
        <v>1652</v>
      </c>
      <c r="J69" s="30">
        <v>0.2659326153796623</v>
      </c>
      <c r="K69" s="25">
        <v>8990</v>
      </c>
      <c r="L69" s="30">
        <v>1.4471756732827867</v>
      </c>
      <c r="M69" s="25">
        <v>895</v>
      </c>
      <c r="N69" s="30">
        <v>0.14407366269055552</v>
      </c>
      <c r="O69" s="25">
        <v>2636</v>
      </c>
      <c r="P69" s="30">
        <v>0.424333156259558</v>
      </c>
      <c r="Q69" s="14">
        <v>21579</v>
      </c>
      <c r="R69" s="12">
        <v>3.4737045443569805</v>
      </c>
      <c r="S69" s="137">
        <v>189016</v>
      </c>
      <c r="T69" s="30">
        <v>30.42706975096988</v>
      </c>
      <c r="U69" s="25">
        <v>49083</v>
      </c>
      <c r="V69" s="30">
        <v>7.901192833341382</v>
      </c>
    </row>
    <row r="70" spans="1:23" ht="12.75">
      <c r="A70" s="202" t="s">
        <v>382</v>
      </c>
      <c r="B70" s="128" t="s">
        <v>383</v>
      </c>
      <c r="C70" s="13">
        <v>3488063</v>
      </c>
      <c r="D70" s="12">
        <v>59.65595826210692</v>
      </c>
      <c r="E70" s="14">
        <v>22273</v>
      </c>
      <c r="F70" s="12">
        <v>0.3809326719075623</v>
      </c>
      <c r="G70" s="13">
        <v>54010</v>
      </c>
      <c r="H70" s="12">
        <v>0.9237270960233215</v>
      </c>
      <c r="I70" s="14">
        <v>34830</v>
      </c>
      <c r="J70" s="12">
        <v>0.5956936632936917</v>
      </c>
      <c r="K70" s="13">
        <v>148341</v>
      </c>
      <c r="L70" s="12">
        <v>2.537059825054537</v>
      </c>
      <c r="M70" s="14">
        <v>18213</v>
      </c>
      <c r="N70" s="12">
        <v>0.3114949379720932</v>
      </c>
      <c r="O70" s="13">
        <v>24981</v>
      </c>
      <c r="P70" s="12">
        <v>0.4272472983847175</v>
      </c>
      <c r="Q70" s="14">
        <v>302648</v>
      </c>
      <c r="R70" s="12">
        <v>5.176155492635924</v>
      </c>
      <c r="S70" s="14">
        <v>1631572</v>
      </c>
      <c r="T70" s="12">
        <v>27.904596658266296</v>
      </c>
      <c r="U70" s="13">
        <v>424682</v>
      </c>
      <c r="V70" s="12">
        <v>7.263289586990858</v>
      </c>
      <c r="W70" s="12"/>
    </row>
    <row r="71" spans="1:23" ht="12.75">
      <c r="A71" s="202" t="s">
        <v>384</v>
      </c>
      <c r="B71" s="128" t="s">
        <v>385</v>
      </c>
      <c r="C71" s="13">
        <v>33243175</v>
      </c>
      <c r="D71" s="12">
        <v>59.28245090333974</v>
      </c>
      <c r="E71" s="14">
        <v>247743</v>
      </c>
      <c r="F71" s="12">
        <v>0.441799323745283</v>
      </c>
      <c r="G71" s="13">
        <v>816633</v>
      </c>
      <c r="H71" s="12">
        <v>1.4562990968385856</v>
      </c>
      <c r="I71" s="14">
        <v>263346</v>
      </c>
      <c r="J71" s="12">
        <v>0.4696241052664467</v>
      </c>
      <c r="K71" s="13">
        <v>2706066</v>
      </c>
      <c r="L71" s="12">
        <v>4.825719107341491</v>
      </c>
      <c r="M71" s="13">
        <v>423158</v>
      </c>
      <c r="N71" s="12">
        <v>0.7546163493515718</v>
      </c>
      <c r="O71" s="13">
        <v>240530</v>
      </c>
      <c r="P71" s="12">
        <v>0.4289364032099915</v>
      </c>
      <c r="Q71" s="14">
        <v>4697476</v>
      </c>
      <c r="R71" s="12">
        <v>8.37699438575337</v>
      </c>
      <c r="S71" s="14">
        <v>14097229</v>
      </c>
      <c r="T71" s="12">
        <v>25.139544765674078</v>
      </c>
      <c r="U71" s="13">
        <v>4038032</v>
      </c>
      <c r="V71" s="12">
        <v>7.201009945232813</v>
      </c>
      <c r="W71" s="12"/>
    </row>
  </sheetData>
  <sheetProtection password="EE3C" sheet="1"/>
  <mergeCells count="12">
    <mergeCell ref="S2:T2"/>
    <mergeCell ref="U2:V2"/>
    <mergeCell ref="A1:B2"/>
    <mergeCell ref="C1:V1"/>
    <mergeCell ref="C2:D2"/>
    <mergeCell ref="E2:F2"/>
    <mergeCell ref="G2:H2"/>
    <mergeCell ref="I2:J2"/>
    <mergeCell ref="K2:L2"/>
    <mergeCell ref="M2:N2"/>
    <mergeCell ref="O2:P2"/>
    <mergeCell ref="Q2:R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BL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16384" width="14.7109375" style="13" customWidth="1"/>
  </cols>
  <sheetData>
    <row r="1" spans="1:25" s="25" customFormat="1" ht="12.75" customHeight="1">
      <c r="A1" s="338" t="s">
        <v>413</v>
      </c>
      <c r="B1" s="339"/>
      <c r="C1" s="348" t="s">
        <v>140</v>
      </c>
      <c r="D1" s="348"/>
      <c r="E1" s="348"/>
      <c r="F1" s="348"/>
      <c r="G1" s="348"/>
      <c r="H1" s="348"/>
      <c r="I1" s="348"/>
      <c r="J1" s="348"/>
      <c r="K1" s="348"/>
      <c r="L1" s="348"/>
      <c r="M1" s="348"/>
      <c r="N1" s="348"/>
      <c r="O1" s="348"/>
      <c r="P1" s="348"/>
      <c r="Q1" s="348"/>
      <c r="R1" s="348"/>
      <c r="S1" s="348"/>
      <c r="T1" s="348"/>
      <c r="U1" s="348"/>
      <c r="V1" s="348"/>
      <c r="W1" s="348"/>
      <c r="X1" s="348"/>
      <c r="Y1" s="348"/>
    </row>
    <row r="2" spans="1:25" s="233" customFormat="1" ht="38.25" customHeight="1">
      <c r="A2" s="340"/>
      <c r="B2" s="332"/>
      <c r="C2" s="177" t="s">
        <v>141</v>
      </c>
      <c r="D2" s="343" t="s">
        <v>142</v>
      </c>
      <c r="E2" s="343"/>
      <c r="F2" s="343" t="s">
        <v>143</v>
      </c>
      <c r="G2" s="343"/>
      <c r="H2" s="343" t="s">
        <v>144</v>
      </c>
      <c r="I2" s="343"/>
      <c r="J2" s="343" t="s">
        <v>145</v>
      </c>
      <c r="K2" s="343"/>
      <c r="L2" s="354" t="s">
        <v>146</v>
      </c>
      <c r="M2" s="354"/>
      <c r="N2" s="353" t="s">
        <v>147</v>
      </c>
      <c r="O2" s="353"/>
      <c r="P2" s="353" t="s">
        <v>148</v>
      </c>
      <c r="Q2" s="353"/>
      <c r="R2" s="354" t="s">
        <v>149</v>
      </c>
      <c r="S2" s="354"/>
      <c r="T2" s="353" t="s">
        <v>150</v>
      </c>
      <c r="U2" s="353"/>
      <c r="V2" s="353" t="s">
        <v>151</v>
      </c>
      <c r="W2" s="353"/>
      <c r="X2" s="353" t="s">
        <v>152</v>
      </c>
      <c r="Y2" s="353"/>
    </row>
    <row r="3" spans="1:25" s="234" customFormat="1" ht="51" customHeight="1">
      <c r="A3" s="177" t="s">
        <v>338</v>
      </c>
      <c r="B3" s="177" t="s">
        <v>339</v>
      </c>
      <c r="C3" s="177" t="s">
        <v>7</v>
      </c>
      <c r="D3" s="177" t="s">
        <v>7</v>
      </c>
      <c r="E3" s="235" t="s">
        <v>5</v>
      </c>
      <c r="F3" s="177" t="s">
        <v>7</v>
      </c>
      <c r="G3" s="235" t="s">
        <v>5</v>
      </c>
      <c r="H3" s="177" t="s">
        <v>7</v>
      </c>
      <c r="I3" s="235" t="s">
        <v>5</v>
      </c>
      <c r="J3" s="177" t="s">
        <v>7</v>
      </c>
      <c r="K3" s="235" t="s">
        <v>5</v>
      </c>
      <c r="L3" s="177" t="s">
        <v>7</v>
      </c>
      <c r="M3" s="235" t="s">
        <v>5</v>
      </c>
      <c r="N3" s="177" t="s">
        <v>7</v>
      </c>
      <c r="O3" s="235" t="s">
        <v>5</v>
      </c>
      <c r="P3" s="177" t="s">
        <v>7</v>
      </c>
      <c r="Q3" s="235" t="s">
        <v>5</v>
      </c>
      <c r="R3" s="177" t="s">
        <v>7</v>
      </c>
      <c r="S3" s="235" t="s">
        <v>5</v>
      </c>
      <c r="T3" s="177" t="s">
        <v>7</v>
      </c>
      <c r="U3" s="235" t="s">
        <v>5</v>
      </c>
      <c r="V3" s="177" t="s">
        <v>7</v>
      </c>
      <c r="W3" s="235" t="s">
        <v>5</v>
      </c>
      <c r="X3" s="177" t="s">
        <v>7</v>
      </c>
      <c r="Y3" s="235" t="s">
        <v>5</v>
      </c>
    </row>
    <row r="4" spans="1:64" ht="12.75">
      <c r="A4" s="13">
        <v>1</v>
      </c>
      <c r="B4" s="13" t="s">
        <v>340</v>
      </c>
      <c r="C4" s="11">
        <v>9907</v>
      </c>
      <c r="D4" s="11">
        <v>1830</v>
      </c>
      <c r="E4" s="12">
        <v>18.471787624911677</v>
      </c>
      <c r="F4" s="11">
        <v>6157</v>
      </c>
      <c r="G4" s="12">
        <v>62.14797617845967</v>
      </c>
      <c r="H4" s="11">
        <v>71</v>
      </c>
      <c r="I4" s="12">
        <v>0.7166649843544968</v>
      </c>
      <c r="J4" s="11">
        <v>1093</v>
      </c>
      <c r="K4" s="12">
        <v>11.03260320985162</v>
      </c>
      <c r="L4" s="11">
        <v>81</v>
      </c>
      <c r="M4" s="12">
        <v>0.8176037145452709</v>
      </c>
      <c r="N4" s="11">
        <v>112</v>
      </c>
      <c r="O4" s="12">
        <v>1.130513778136671</v>
      </c>
      <c r="P4" s="11">
        <v>410</v>
      </c>
      <c r="Q4" s="12">
        <v>4.1384879378217425</v>
      </c>
      <c r="R4" s="11">
        <v>216</v>
      </c>
      <c r="S4" s="12">
        <v>2.180276572120723</v>
      </c>
      <c r="T4" s="11">
        <v>7</v>
      </c>
      <c r="U4" s="12">
        <v>0.07065711113354194</v>
      </c>
      <c r="V4" s="11">
        <v>36</v>
      </c>
      <c r="W4" s="12">
        <v>0.36337942868678713</v>
      </c>
      <c r="X4" s="11">
        <v>94</v>
      </c>
      <c r="Y4" s="12">
        <v>0.9488240637932774</v>
      </c>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201"/>
      <c r="BI4" s="14"/>
      <c r="BJ4" s="14"/>
      <c r="BK4" s="14"/>
      <c r="BL4" s="14"/>
    </row>
    <row r="5" spans="1:64" ht="12.75">
      <c r="A5" s="13">
        <v>2</v>
      </c>
      <c r="B5" s="13" t="s">
        <v>341</v>
      </c>
      <c r="C5" s="11">
        <v>9070</v>
      </c>
      <c r="D5" s="11">
        <v>1381</v>
      </c>
      <c r="E5" s="12">
        <v>15.226019845644984</v>
      </c>
      <c r="F5" s="11">
        <v>5783</v>
      </c>
      <c r="G5" s="12">
        <v>63.75964718853363</v>
      </c>
      <c r="H5" s="11">
        <v>76</v>
      </c>
      <c r="I5" s="12">
        <v>0.8379272326350606</v>
      </c>
      <c r="J5" s="11">
        <v>1121</v>
      </c>
      <c r="K5" s="12">
        <v>12.359426681367145</v>
      </c>
      <c r="L5" s="11">
        <v>105</v>
      </c>
      <c r="M5" s="12">
        <v>1.1576626240352812</v>
      </c>
      <c r="N5" s="11">
        <v>94</v>
      </c>
      <c r="O5" s="12">
        <v>1.0363836824696804</v>
      </c>
      <c r="P5" s="11">
        <v>449</v>
      </c>
      <c r="Q5" s="12">
        <v>4.950385887541345</v>
      </c>
      <c r="R5" s="11">
        <v>197</v>
      </c>
      <c r="S5" s="12">
        <v>2.17199558985667</v>
      </c>
      <c r="T5" s="11">
        <v>9</v>
      </c>
      <c r="U5" s="12">
        <v>0.09922822491730982</v>
      </c>
      <c r="V5" s="11">
        <v>30</v>
      </c>
      <c r="W5" s="12">
        <v>0.33076074972436603</v>
      </c>
      <c r="X5" s="11">
        <v>77</v>
      </c>
      <c r="Y5" s="12">
        <v>0.848952590959206</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201"/>
      <c r="BI5" s="14"/>
      <c r="BJ5" s="14"/>
      <c r="BK5" s="14"/>
      <c r="BL5" s="14"/>
    </row>
    <row r="6" spans="1:64" ht="12.75">
      <c r="A6" s="13">
        <v>3</v>
      </c>
      <c r="B6" s="13" t="s">
        <v>99</v>
      </c>
      <c r="C6" s="11">
        <v>9607</v>
      </c>
      <c r="D6" s="11">
        <v>936</v>
      </c>
      <c r="E6" s="12">
        <v>9.742895805142084</v>
      </c>
      <c r="F6" s="11">
        <v>7781</v>
      </c>
      <c r="G6" s="12">
        <v>80.99302591860102</v>
      </c>
      <c r="H6" s="11">
        <v>73</v>
      </c>
      <c r="I6" s="12">
        <v>0.7598626001873634</v>
      </c>
      <c r="J6" s="11">
        <v>482</v>
      </c>
      <c r="K6" s="12">
        <v>5.017174976579578</v>
      </c>
      <c r="L6" s="11">
        <v>38</v>
      </c>
      <c r="M6" s="12">
        <v>0.39554491516602475</v>
      </c>
      <c r="N6" s="11">
        <v>67</v>
      </c>
      <c r="O6" s="12">
        <v>0.6974081398979911</v>
      </c>
      <c r="P6" s="11">
        <v>227</v>
      </c>
      <c r="Q6" s="12">
        <v>2.3628604142812533</v>
      </c>
      <c r="R6" s="11">
        <v>164</v>
      </c>
      <c r="S6" s="12">
        <v>1.7070885812428438</v>
      </c>
      <c r="T6" s="11">
        <v>4</v>
      </c>
      <c r="U6" s="12">
        <v>0.04163630685958156</v>
      </c>
      <c r="V6" s="11">
        <v>18</v>
      </c>
      <c r="W6" s="12">
        <v>0.187363380868117</v>
      </c>
      <c r="X6" s="11">
        <v>68</v>
      </c>
      <c r="Y6" s="12">
        <v>0.7078172166128864</v>
      </c>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201"/>
      <c r="BI6" s="14"/>
      <c r="BJ6" s="14"/>
      <c r="BK6" s="14"/>
      <c r="BL6" s="14"/>
    </row>
    <row r="7" spans="1:64" ht="12.75">
      <c r="A7" s="13">
        <v>4</v>
      </c>
      <c r="B7" s="13" t="s">
        <v>342</v>
      </c>
      <c r="C7" s="11">
        <v>7492</v>
      </c>
      <c r="D7" s="11">
        <v>998</v>
      </c>
      <c r="E7" s="12">
        <v>13.320875600640683</v>
      </c>
      <c r="F7" s="11">
        <v>6236</v>
      </c>
      <c r="G7" s="12">
        <v>83.23545114789108</v>
      </c>
      <c r="H7" s="11">
        <v>36</v>
      </c>
      <c r="I7" s="12">
        <v>0.4805125467164976</v>
      </c>
      <c r="J7" s="11">
        <v>139</v>
      </c>
      <c r="K7" s="12">
        <v>1.8553123331553658</v>
      </c>
      <c r="L7" s="11">
        <v>6</v>
      </c>
      <c r="M7" s="12">
        <v>0.08008542445274959</v>
      </c>
      <c r="N7" s="11">
        <v>38</v>
      </c>
      <c r="O7" s="12">
        <v>0.5072076882007475</v>
      </c>
      <c r="P7" s="11">
        <v>36</v>
      </c>
      <c r="Q7" s="12">
        <v>0.4805125467164976</v>
      </c>
      <c r="R7" s="11">
        <v>53</v>
      </c>
      <c r="S7" s="12">
        <v>0.7074212493326215</v>
      </c>
      <c r="T7" s="11">
        <v>2</v>
      </c>
      <c r="U7" s="12">
        <v>0.026695141484249865</v>
      </c>
      <c r="V7" s="11">
        <v>4</v>
      </c>
      <c r="W7" s="12">
        <v>0.05339028296849973</v>
      </c>
      <c r="X7" s="11">
        <v>46</v>
      </c>
      <c r="Y7" s="12">
        <v>0.6139882541377469</v>
      </c>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201"/>
      <c r="BI7" s="14"/>
      <c r="BJ7" s="14"/>
      <c r="BK7" s="14"/>
      <c r="BL7" s="14"/>
    </row>
    <row r="8" spans="1:64" ht="12.75">
      <c r="A8" s="13">
        <v>5</v>
      </c>
      <c r="B8" s="13" t="s">
        <v>100</v>
      </c>
      <c r="C8" s="11">
        <v>9773</v>
      </c>
      <c r="D8" s="11">
        <v>1184</v>
      </c>
      <c r="E8" s="12">
        <v>12.115010743886218</v>
      </c>
      <c r="F8" s="11">
        <v>7457</v>
      </c>
      <c r="G8" s="12">
        <v>76.30205668679014</v>
      </c>
      <c r="H8" s="11">
        <v>62</v>
      </c>
      <c r="I8" s="12">
        <v>0.6344009004399878</v>
      </c>
      <c r="J8" s="11">
        <v>507</v>
      </c>
      <c r="K8" s="12">
        <v>5.187762201985061</v>
      </c>
      <c r="L8" s="11">
        <v>42</v>
      </c>
      <c r="M8" s="12">
        <v>0.429755448685153</v>
      </c>
      <c r="N8" s="11">
        <v>209</v>
      </c>
      <c r="O8" s="12">
        <v>2.138544970838023</v>
      </c>
      <c r="P8" s="11">
        <v>389</v>
      </c>
      <c r="Q8" s="12">
        <v>3.9803540366315358</v>
      </c>
      <c r="R8" s="11">
        <v>126</v>
      </c>
      <c r="S8" s="12">
        <v>1.289266346055459</v>
      </c>
      <c r="T8" s="11">
        <v>3</v>
      </c>
      <c r="U8" s="12">
        <v>0.030696817763225213</v>
      </c>
      <c r="V8" s="11">
        <v>16</v>
      </c>
      <c r="W8" s="12">
        <v>0.1637163614038678</v>
      </c>
      <c r="X8" s="11">
        <v>47</v>
      </c>
      <c r="Y8" s="12">
        <v>0.4809168116238617</v>
      </c>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201"/>
      <c r="BI8" s="14"/>
      <c r="BJ8" s="14"/>
      <c r="BK8" s="14"/>
      <c r="BL8" s="14"/>
    </row>
    <row r="9" spans="1:25" ht="12.75">
      <c r="A9" s="13">
        <v>6</v>
      </c>
      <c r="B9" s="13" t="s">
        <v>343</v>
      </c>
      <c r="C9" s="11">
        <v>10641</v>
      </c>
      <c r="D9" s="11">
        <v>1487</v>
      </c>
      <c r="E9" s="12">
        <v>13.974250540362748</v>
      </c>
      <c r="F9" s="11">
        <v>8565</v>
      </c>
      <c r="G9" s="12">
        <v>80.49055539892868</v>
      </c>
      <c r="H9" s="11">
        <v>67</v>
      </c>
      <c r="I9" s="12">
        <v>0.6296400714218588</v>
      </c>
      <c r="J9" s="11">
        <v>163</v>
      </c>
      <c r="K9" s="12">
        <v>1.5318109200263132</v>
      </c>
      <c r="L9" s="11">
        <v>35</v>
      </c>
      <c r="M9" s="12">
        <v>0.32891645522037405</v>
      </c>
      <c r="N9" s="11">
        <v>41</v>
      </c>
      <c r="O9" s="12">
        <v>0.38530213325815243</v>
      </c>
      <c r="P9" s="11">
        <v>51</v>
      </c>
      <c r="Q9" s="12">
        <v>0.47927826332111645</v>
      </c>
      <c r="R9" s="11">
        <v>306</v>
      </c>
      <c r="S9" s="12">
        <v>2.8756695799266985</v>
      </c>
      <c r="T9" s="11">
        <v>1</v>
      </c>
      <c r="U9" s="12">
        <v>0.0093976130062964</v>
      </c>
      <c r="V9" s="11">
        <v>6</v>
      </c>
      <c r="W9" s="12">
        <v>0.05638567803777841</v>
      </c>
      <c r="X9" s="11">
        <v>44</v>
      </c>
      <c r="Y9" s="12">
        <v>0.41349497227704163</v>
      </c>
    </row>
    <row r="10" spans="1:25" ht="12.75">
      <c r="A10" s="13">
        <v>7</v>
      </c>
      <c r="B10" s="13" t="s">
        <v>344</v>
      </c>
      <c r="C10" s="11">
        <v>9697</v>
      </c>
      <c r="D10" s="11">
        <v>1369</v>
      </c>
      <c r="E10" s="12">
        <v>14.117768381973805</v>
      </c>
      <c r="F10" s="11">
        <v>7939</v>
      </c>
      <c r="G10" s="12">
        <v>81.87068165411982</v>
      </c>
      <c r="H10" s="11">
        <v>47</v>
      </c>
      <c r="I10" s="12">
        <v>0.48468598535629576</v>
      </c>
      <c r="J10" s="11">
        <v>166</v>
      </c>
      <c r="K10" s="12">
        <v>1.7118696504073425</v>
      </c>
      <c r="L10" s="11">
        <v>11</v>
      </c>
      <c r="M10" s="12">
        <v>0.11343714550892028</v>
      </c>
      <c r="N10" s="11">
        <v>32</v>
      </c>
      <c r="O10" s="12">
        <v>0.32999896875322265</v>
      </c>
      <c r="P10" s="11">
        <v>38</v>
      </c>
      <c r="Q10" s="12">
        <v>0.3918737753944519</v>
      </c>
      <c r="R10" s="11">
        <v>160</v>
      </c>
      <c r="S10" s="12">
        <v>1.6499948437661134</v>
      </c>
      <c r="T10" s="11">
        <v>1</v>
      </c>
      <c r="U10" s="12">
        <v>0.010312467773538208</v>
      </c>
      <c r="V10" s="11">
        <v>2</v>
      </c>
      <c r="W10" s="12">
        <v>0.020624935547076416</v>
      </c>
      <c r="X10" s="11">
        <v>36</v>
      </c>
      <c r="Y10" s="12">
        <v>0.3712488398473755</v>
      </c>
    </row>
    <row r="11" spans="1:25" ht="12.75">
      <c r="A11" s="13">
        <v>8</v>
      </c>
      <c r="B11" s="13" t="s">
        <v>101</v>
      </c>
      <c r="C11" s="11">
        <v>8334</v>
      </c>
      <c r="D11" s="11">
        <v>1252</v>
      </c>
      <c r="E11" s="12">
        <v>15.022798176145907</v>
      </c>
      <c r="F11" s="11">
        <v>6746</v>
      </c>
      <c r="G11" s="12">
        <v>80.94552435805136</v>
      </c>
      <c r="H11" s="11">
        <v>44</v>
      </c>
      <c r="I11" s="12">
        <v>0.5279577633789296</v>
      </c>
      <c r="J11" s="11">
        <v>131</v>
      </c>
      <c r="K11" s="12">
        <v>1.5718742500599951</v>
      </c>
      <c r="L11" s="11">
        <v>26</v>
      </c>
      <c r="M11" s="12">
        <v>0.3119750419966402</v>
      </c>
      <c r="N11" s="11">
        <v>26</v>
      </c>
      <c r="O11" s="12">
        <v>0.3119750419966402</v>
      </c>
      <c r="P11" s="11">
        <v>27</v>
      </c>
      <c r="Q11" s="12">
        <v>0.32397408207343414</v>
      </c>
      <c r="R11" s="11">
        <v>168</v>
      </c>
      <c r="S11" s="12">
        <v>2.0158387329013676</v>
      </c>
      <c r="T11" s="11">
        <v>0</v>
      </c>
      <c r="U11" s="12">
        <v>0</v>
      </c>
      <c r="V11" s="11">
        <v>8</v>
      </c>
      <c r="W11" s="12">
        <v>0.09599232061435085</v>
      </c>
      <c r="X11" s="11">
        <v>41</v>
      </c>
      <c r="Y11" s="12">
        <v>0.4919606431485481</v>
      </c>
    </row>
    <row r="12" spans="1:25" ht="12.75">
      <c r="A12" s="13">
        <v>9</v>
      </c>
      <c r="B12" s="13" t="s">
        <v>345</v>
      </c>
      <c r="C12" s="11">
        <v>9785</v>
      </c>
      <c r="D12" s="11">
        <v>366</v>
      </c>
      <c r="E12" s="12">
        <v>3.7404190086867657</v>
      </c>
      <c r="F12" s="11">
        <v>6884</v>
      </c>
      <c r="G12" s="12">
        <v>70.35258048032703</v>
      </c>
      <c r="H12" s="11">
        <v>180</v>
      </c>
      <c r="I12" s="12">
        <v>1.8395503321410323</v>
      </c>
      <c r="J12" s="11">
        <v>1068</v>
      </c>
      <c r="K12" s="12">
        <v>10.914665304036792</v>
      </c>
      <c r="L12" s="11">
        <v>156</v>
      </c>
      <c r="M12" s="12">
        <v>1.594276954522228</v>
      </c>
      <c r="N12" s="11">
        <v>97</v>
      </c>
      <c r="O12" s="12">
        <v>0.9913132345426673</v>
      </c>
      <c r="P12" s="11">
        <v>823</v>
      </c>
      <c r="Q12" s="12">
        <v>8.410832907511496</v>
      </c>
      <c r="R12" s="11">
        <v>453</v>
      </c>
      <c r="S12" s="12">
        <v>4.629535002554931</v>
      </c>
      <c r="T12" s="11">
        <v>14</v>
      </c>
      <c r="U12" s="12">
        <v>0.1430761369443025</v>
      </c>
      <c r="V12" s="11">
        <v>22</v>
      </c>
      <c r="W12" s="12">
        <v>0.22483392948390393</v>
      </c>
      <c r="X12" s="11">
        <v>179</v>
      </c>
      <c r="Y12" s="12">
        <v>1.829330608073582</v>
      </c>
    </row>
    <row r="13" spans="1:25" ht="12.75">
      <c r="A13" s="13">
        <v>10</v>
      </c>
      <c r="B13" s="13" t="s">
        <v>102</v>
      </c>
      <c r="C13" s="11">
        <v>7876</v>
      </c>
      <c r="D13" s="11">
        <v>1904</v>
      </c>
      <c r="E13" s="12">
        <v>24.174707973590657</v>
      </c>
      <c r="F13" s="11">
        <v>5713</v>
      </c>
      <c r="G13" s="12">
        <v>72.53682072117826</v>
      </c>
      <c r="H13" s="11">
        <v>23</v>
      </c>
      <c r="I13" s="12">
        <v>0.2920264093448451</v>
      </c>
      <c r="J13" s="11">
        <v>178</v>
      </c>
      <c r="K13" s="12">
        <v>2.260030472320975</v>
      </c>
      <c r="L13" s="11">
        <v>6</v>
      </c>
      <c r="M13" s="12">
        <v>0.07618080243778569</v>
      </c>
      <c r="N13" s="11">
        <v>26</v>
      </c>
      <c r="O13" s="12">
        <v>0.33011681056373793</v>
      </c>
      <c r="P13" s="11">
        <v>31</v>
      </c>
      <c r="Q13" s="12">
        <v>0.39360081259522606</v>
      </c>
      <c r="R13" s="11">
        <v>33</v>
      </c>
      <c r="S13" s="12">
        <v>0.41899441340782123</v>
      </c>
      <c r="T13" s="11">
        <v>0</v>
      </c>
      <c r="U13" s="12">
        <v>0</v>
      </c>
      <c r="V13" s="11">
        <v>1</v>
      </c>
      <c r="W13" s="12">
        <v>0.012696800406297611</v>
      </c>
      <c r="X13" s="11">
        <v>5</v>
      </c>
      <c r="Y13" s="12">
        <v>0.06348400203148806</v>
      </c>
    </row>
    <row r="14" spans="1:25" ht="12.75">
      <c r="A14" s="13">
        <v>11</v>
      </c>
      <c r="B14" s="13" t="s">
        <v>346</v>
      </c>
      <c r="C14" s="11">
        <v>8780</v>
      </c>
      <c r="D14" s="11">
        <v>1263</v>
      </c>
      <c r="E14" s="12">
        <v>14.384965831435078</v>
      </c>
      <c r="F14" s="11">
        <v>6029</v>
      </c>
      <c r="G14" s="12">
        <v>68.66742596810934</v>
      </c>
      <c r="H14" s="11">
        <v>67</v>
      </c>
      <c r="I14" s="12">
        <v>0.7630979498861048</v>
      </c>
      <c r="J14" s="11">
        <v>615</v>
      </c>
      <c r="K14" s="12">
        <v>7.004555808656036</v>
      </c>
      <c r="L14" s="11">
        <v>76</v>
      </c>
      <c r="M14" s="12">
        <v>0.8656036446469247</v>
      </c>
      <c r="N14" s="11">
        <v>157</v>
      </c>
      <c r="O14" s="12">
        <v>1.7881548974943053</v>
      </c>
      <c r="P14" s="11">
        <v>636</v>
      </c>
      <c r="Q14" s="12">
        <v>7.24373576309795</v>
      </c>
      <c r="R14" s="11">
        <v>75</v>
      </c>
      <c r="S14" s="12">
        <v>0.8542141230068337</v>
      </c>
      <c r="T14" s="11">
        <v>3</v>
      </c>
      <c r="U14" s="12">
        <v>0.03416856492027335</v>
      </c>
      <c r="V14" s="11">
        <v>23</v>
      </c>
      <c r="W14" s="12">
        <v>0.2619589977220957</v>
      </c>
      <c r="X14" s="11">
        <v>46</v>
      </c>
      <c r="Y14" s="12">
        <v>0.5239179954441914</v>
      </c>
    </row>
    <row r="15" spans="1:25" ht="12.75">
      <c r="A15" s="13">
        <v>12</v>
      </c>
      <c r="B15" s="13" t="s">
        <v>347</v>
      </c>
      <c r="C15" s="11">
        <v>9386</v>
      </c>
      <c r="D15" s="11">
        <v>1094</v>
      </c>
      <c r="E15" s="12">
        <v>11.655657362028553</v>
      </c>
      <c r="F15" s="11">
        <v>6107</v>
      </c>
      <c r="G15" s="12">
        <v>65.0649904112508</v>
      </c>
      <c r="H15" s="11">
        <v>123</v>
      </c>
      <c r="I15" s="12">
        <v>1.3104623907948008</v>
      </c>
      <c r="J15" s="11">
        <v>1053</v>
      </c>
      <c r="K15" s="12">
        <v>11.218836565096952</v>
      </c>
      <c r="L15" s="11">
        <v>95</v>
      </c>
      <c r="M15" s="12">
        <v>1.0121457489878543</v>
      </c>
      <c r="N15" s="11">
        <v>135</v>
      </c>
      <c r="O15" s="12">
        <v>1.438312380140635</v>
      </c>
      <c r="P15" s="11">
        <v>746</v>
      </c>
      <c r="Q15" s="12">
        <v>7.948007670999361</v>
      </c>
      <c r="R15" s="11">
        <v>178</v>
      </c>
      <c r="S15" s="12">
        <v>1.8964415086298745</v>
      </c>
      <c r="T15" s="11">
        <v>12</v>
      </c>
      <c r="U15" s="12">
        <v>0.12784998934583422</v>
      </c>
      <c r="V15" s="11">
        <v>24</v>
      </c>
      <c r="W15" s="12">
        <v>0.25569997869166844</v>
      </c>
      <c r="X15" s="11">
        <v>72</v>
      </c>
      <c r="Y15" s="12">
        <v>0.7670999360750054</v>
      </c>
    </row>
    <row r="16" spans="1:25" ht="12.75">
      <c r="A16" s="13">
        <v>13</v>
      </c>
      <c r="B16" s="13" t="s">
        <v>348</v>
      </c>
      <c r="C16" s="11">
        <v>18670</v>
      </c>
      <c r="D16" s="11">
        <v>2654</v>
      </c>
      <c r="E16" s="12">
        <v>14.21531869309052</v>
      </c>
      <c r="F16" s="11">
        <v>14538</v>
      </c>
      <c r="G16" s="12">
        <v>77.86823781467595</v>
      </c>
      <c r="H16" s="11">
        <v>121</v>
      </c>
      <c r="I16" s="12">
        <v>0.6480985538296733</v>
      </c>
      <c r="J16" s="11">
        <v>776</v>
      </c>
      <c r="K16" s="12">
        <v>4.156400642742367</v>
      </c>
      <c r="L16" s="11">
        <v>90</v>
      </c>
      <c r="M16" s="12">
        <v>0.48205677557579</v>
      </c>
      <c r="N16" s="11">
        <v>134</v>
      </c>
      <c r="O16" s="12">
        <v>0.7177289769683984</v>
      </c>
      <c r="P16" s="11">
        <v>319</v>
      </c>
      <c r="Q16" s="12">
        <v>1.7086234600964114</v>
      </c>
      <c r="R16" s="11">
        <v>199</v>
      </c>
      <c r="S16" s="12">
        <v>1.0658810926620248</v>
      </c>
      <c r="T16" s="11">
        <v>11</v>
      </c>
      <c r="U16" s="12">
        <v>0.05891805034815212</v>
      </c>
      <c r="V16" s="11">
        <v>43</v>
      </c>
      <c r="W16" s="12">
        <v>0.2303160149973219</v>
      </c>
      <c r="X16" s="11">
        <v>119</v>
      </c>
      <c r="Y16" s="12">
        <v>0.6373861810391002</v>
      </c>
    </row>
    <row r="17" spans="1:25" ht="12.75">
      <c r="A17" s="13">
        <v>14</v>
      </c>
      <c r="B17" s="13" t="s">
        <v>103</v>
      </c>
      <c r="C17" s="11">
        <v>9022</v>
      </c>
      <c r="D17" s="11">
        <v>1031</v>
      </c>
      <c r="E17" s="12">
        <v>11.427621369984482</v>
      </c>
      <c r="F17" s="11">
        <v>7518</v>
      </c>
      <c r="G17" s="12">
        <v>83.32963866105077</v>
      </c>
      <c r="H17" s="11">
        <v>77</v>
      </c>
      <c r="I17" s="12">
        <v>0.8534692972733319</v>
      </c>
      <c r="J17" s="11">
        <v>233</v>
      </c>
      <c r="K17" s="12">
        <v>2.582575925515407</v>
      </c>
      <c r="L17" s="11">
        <v>43</v>
      </c>
      <c r="M17" s="12">
        <v>0.4766127244513412</v>
      </c>
      <c r="N17" s="11">
        <v>48</v>
      </c>
      <c r="O17" s="12">
        <v>0.5320328086898692</v>
      </c>
      <c r="P17" s="11">
        <v>90</v>
      </c>
      <c r="Q17" s="12">
        <v>0.9975615162935048</v>
      </c>
      <c r="R17" s="11">
        <v>111</v>
      </c>
      <c r="S17" s="12">
        <v>1.2303258700953226</v>
      </c>
      <c r="T17" s="11">
        <v>0</v>
      </c>
      <c r="U17" s="12">
        <v>0</v>
      </c>
      <c r="V17" s="11">
        <v>4</v>
      </c>
      <c r="W17" s="12">
        <v>0.04433606739082243</v>
      </c>
      <c r="X17" s="11">
        <v>65</v>
      </c>
      <c r="Y17" s="12">
        <v>0.7204610951008645</v>
      </c>
    </row>
    <row r="18" spans="1:25" ht="12.75">
      <c r="A18" s="13">
        <v>15</v>
      </c>
      <c r="B18" s="13" t="s">
        <v>349</v>
      </c>
      <c r="C18" s="11">
        <v>9405</v>
      </c>
      <c r="D18" s="11">
        <v>1590</v>
      </c>
      <c r="E18" s="12">
        <v>16.905901116427433</v>
      </c>
      <c r="F18" s="11">
        <v>6094</v>
      </c>
      <c r="G18" s="12">
        <v>64.79532163742691</v>
      </c>
      <c r="H18" s="11">
        <v>115</v>
      </c>
      <c r="I18" s="12">
        <v>1.2227538543328018</v>
      </c>
      <c r="J18" s="11">
        <v>1015</v>
      </c>
      <c r="K18" s="12">
        <v>10.792131844763423</v>
      </c>
      <c r="L18" s="11">
        <v>105</v>
      </c>
      <c r="M18" s="12">
        <v>1.1164274322169059</v>
      </c>
      <c r="N18" s="11">
        <v>93</v>
      </c>
      <c r="O18" s="12">
        <v>0.988835725677831</v>
      </c>
      <c r="P18" s="11">
        <v>317</v>
      </c>
      <c r="Q18" s="12">
        <v>3.3705475810738967</v>
      </c>
      <c r="R18" s="11">
        <v>200</v>
      </c>
      <c r="S18" s="12">
        <v>2.126528442317916</v>
      </c>
      <c r="T18" s="11">
        <v>6</v>
      </c>
      <c r="U18" s="12">
        <v>0.06379585326953748</v>
      </c>
      <c r="V18" s="11">
        <v>37</v>
      </c>
      <c r="W18" s="12">
        <v>0.3934077618288145</v>
      </c>
      <c r="X18" s="11">
        <v>74</v>
      </c>
      <c r="Y18" s="12">
        <v>0.786815523657629</v>
      </c>
    </row>
    <row r="19" spans="1:25" ht="12.75">
      <c r="A19" s="13">
        <v>16</v>
      </c>
      <c r="B19" s="13" t="s">
        <v>350</v>
      </c>
      <c r="C19" s="11">
        <v>11348</v>
      </c>
      <c r="D19" s="11">
        <v>1951</v>
      </c>
      <c r="E19" s="12">
        <v>17.192456820585125</v>
      </c>
      <c r="F19" s="11">
        <v>8009</v>
      </c>
      <c r="G19" s="12">
        <v>70.5763130066972</v>
      </c>
      <c r="H19" s="11">
        <v>84</v>
      </c>
      <c r="I19" s="12">
        <v>0.7402185407120198</v>
      </c>
      <c r="J19" s="11">
        <v>632</v>
      </c>
      <c r="K19" s="12">
        <v>5.569263306309482</v>
      </c>
      <c r="L19" s="11">
        <v>51</v>
      </c>
      <c r="M19" s="12">
        <v>0.44941839971801195</v>
      </c>
      <c r="N19" s="11">
        <v>92</v>
      </c>
      <c r="O19" s="12">
        <v>0.8107155445893549</v>
      </c>
      <c r="P19" s="11">
        <v>174</v>
      </c>
      <c r="Q19" s="12">
        <v>1.5333098343320408</v>
      </c>
      <c r="R19" s="11">
        <v>434</v>
      </c>
      <c r="S19" s="12">
        <v>3.8244624603454356</v>
      </c>
      <c r="T19" s="11">
        <v>3</v>
      </c>
      <c r="U19" s="12">
        <v>0.026436376454000703</v>
      </c>
      <c r="V19" s="11">
        <v>14</v>
      </c>
      <c r="W19" s="12">
        <v>0.12336975678533663</v>
      </c>
      <c r="X19" s="11">
        <v>65</v>
      </c>
      <c r="Y19" s="12">
        <v>0.5727881565033486</v>
      </c>
    </row>
    <row r="20" spans="1:25" ht="12.75">
      <c r="A20" s="13">
        <v>17</v>
      </c>
      <c r="B20" s="13" t="s">
        <v>351</v>
      </c>
      <c r="C20" s="11">
        <v>8908</v>
      </c>
      <c r="D20" s="11">
        <v>1434</v>
      </c>
      <c r="E20" s="12">
        <v>16.097889537494385</v>
      </c>
      <c r="F20" s="11">
        <v>6664</v>
      </c>
      <c r="G20" s="12">
        <v>74.80916030534351</v>
      </c>
      <c r="H20" s="11">
        <v>50</v>
      </c>
      <c r="I20" s="12">
        <v>0.5612932195779076</v>
      </c>
      <c r="J20" s="11">
        <v>404</v>
      </c>
      <c r="K20" s="12">
        <v>4.535249214189493</v>
      </c>
      <c r="L20" s="11">
        <v>29</v>
      </c>
      <c r="M20" s="12">
        <v>0.3255500673551863</v>
      </c>
      <c r="N20" s="11">
        <v>78</v>
      </c>
      <c r="O20" s="12">
        <v>0.8756174225415356</v>
      </c>
      <c r="P20" s="11">
        <v>78</v>
      </c>
      <c r="Q20" s="12">
        <v>0.8756174225415356</v>
      </c>
      <c r="R20" s="11">
        <v>230</v>
      </c>
      <c r="S20" s="12">
        <v>2.5819488100583743</v>
      </c>
      <c r="T20" s="11">
        <v>7</v>
      </c>
      <c r="U20" s="12">
        <v>0.07858105074090704</v>
      </c>
      <c r="V20" s="11">
        <v>12</v>
      </c>
      <c r="W20" s="12">
        <v>0.13471037269869782</v>
      </c>
      <c r="X20" s="11">
        <v>60</v>
      </c>
      <c r="Y20" s="12">
        <v>0.673551863493489</v>
      </c>
    </row>
    <row r="21" spans="1:25" ht="12.75">
      <c r="A21" s="13">
        <v>18</v>
      </c>
      <c r="B21" s="13" t="s">
        <v>352</v>
      </c>
      <c r="C21" s="11">
        <v>9057</v>
      </c>
      <c r="D21" s="11">
        <v>2071</v>
      </c>
      <c r="E21" s="12">
        <v>22.86629126642376</v>
      </c>
      <c r="F21" s="11">
        <v>6670</v>
      </c>
      <c r="G21" s="12">
        <v>73.64469471127305</v>
      </c>
      <c r="H21" s="11">
        <v>37</v>
      </c>
      <c r="I21" s="12">
        <v>0.40852379375069003</v>
      </c>
      <c r="J21" s="11">
        <v>216</v>
      </c>
      <c r="K21" s="12">
        <v>2.3848956608148395</v>
      </c>
      <c r="L21" s="11">
        <v>6</v>
      </c>
      <c r="M21" s="12">
        <v>0.06624710168930109</v>
      </c>
      <c r="N21" s="11">
        <v>29</v>
      </c>
      <c r="O21" s="12">
        <v>0.32019432483162197</v>
      </c>
      <c r="P21" s="11">
        <v>20</v>
      </c>
      <c r="Q21" s="12">
        <v>0.2208236722976703</v>
      </c>
      <c r="R21" s="11">
        <v>38</v>
      </c>
      <c r="S21" s="12">
        <v>0.4195649773655736</v>
      </c>
      <c r="T21" s="11">
        <v>1</v>
      </c>
      <c r="U21" s="12">
        <v>0.011041183614883515</v>
      </c>
      <c r="V21" s="11">
        <v>1</v>
      </c>
      <c r="W21" s="12">
        <v>0.011041183614883515</v>
      </c>
      <c r="X21" s="11">
        <v>17</v>
      </c>
      <c r="Y21" s="12">
        <v>0.18770012145301976</v>
      </c>
    </row>
    <row r="22" spans="1:25" ht="12.75">
      <c r="A22" s="13">
        <v>19</v>
      </c>
      <c r="B22" s="13" t="s">
        <v>104</v>
      </c>
      <c r="C22" s="11">
        <v>10377</v>
      </c>
      <c r="D22" s="11">
        <v>1341</v>
      </c>
      <c r="E22" s="12">
        <v>12.922810060711187</v>
      </c>
      <c r="F22" s="11">
        <v>7758</v>
      </c>
      <c r="G22" s="12">
        <v>74.76149176062445</v>
      </c>
      <c r="H22" s="11">
        <v>85</v>
      </c>
      <c r="I22" s="12">
        <v>0.819119205936205</v>
      </c>
      <c r="J22" s="11">
        <v>526</v>
      </c>
      <c r="K22" s="12">
        <v>5.068902380264046</v>
      </c>
      <c r="L22" s="11">
        <v>38</v>
      </c>
      <c r="M22" s="12">
        <v>0.36619446853618576</v>
      </c>
      <c r="N22" s="11">
        <v>110</v>
      </c>
      <c r="O22" s="12">
        <v>1.0600366194468536</v>
      </c>
      <c r="P22" s="11">
        <v>505</v>
      </c>
      <c r="Q22" s="12">
        <v>4.866531752915101</v>
      </c>
      <c r="R22" s="11">
        <v>148</v>
      </c>
      <c r="S22" s="12">
        <v>1.4262310879830395</v>
      </c>
      <c r="T22" s="11">
        <v>0</v>
      </c>
      <c r="U22" s="12">
        <v>0</v>
      </c>
      <c r="V22" s="11">
        <v>28</v>
      </c>
      <c r="W22" s="12">
        <v>0.2698275031319264</v>
      </c>
      <c r="X22" s="11">
        <v>65</v>
      </c>
      <c r="Y22" s="12">
        <v>0.6263852751276863</v>
      </c>
    </row>
    <row r="23" spans="1:25" ht="12.75">
      <c r="A23" s="13">
        <v>20</v>
      </c>
      <c r="B23" s="13" t="s">
        <v>105</v>
      </c>
      <c r="C23" s="11">
        <v>9885</v>
      </c>
      <c r="D23" s="11">
        <v>1349</v>
      </c>
      <c r="E23" s="12">
        <v>13.646939807789579</v>
      </c>
      <c r="F23" s="11">
        <v>8234</v>
      </c>
      <c r="G23" s="12">
        <v>83.29792615073343</v>
      </c>
      <c r="H23" s="11">
        <v>38</v>
      </c>
      <c r="I23" s="12">
        <v>0.3844208396560445</v>
      </c>
      <c r="J23" s="11">
        <v>169</v>
      </c>
      <c r="K23" s="12">
        <v>1.7096611026808297</v>
      </c>
      <c r="L23" s="11">
        <v>10</v>
      </c>
      <c r="M23" s="12">
        <v>0.10116337885685382</v>
      </c>
      <c r="N23" s="11">
        <v>27</v>
      </c>
      <c r="O23" s="12">
        <v>0.2731411229135053</v>
      </c>
      <c r="P23" s="11">
        <v>46</v>
      </c>
      <c r="Q23" s="12">
        <v>0.46535154274152757</v>
      </c>
      <c r="R23" s="11">
        <v>80</v>
      </c>
      <c r="S23" s="12">
        <v>0.8093070308548306</v>
      </c>
      <c r="T23" s="11">
        <v>1</v>
      </c>
      <c r="U23" s="12">
        <v>0.010116337885685382</v>
      </c>
      <c r="V23" s="11">
        <v>4</v>
      </c>
      <c r="W23" s="12">
        <v>0.04046535154274153</v>
      </c>
      <c r="X23" s="11">
        <v>46</v>
      </c>
      <c r="Y23" s="12">
        <v>0.46535154274152757</v>
      </c>
    </row>
    <row r="24" spans="1:25" ht="12.75">
      <c r="A24" s="13">
        <v>21</v>
      </c>
      <c r="B24" s="13" t="s">
        <v>353</v>
      </c>
      <c r="C24" s="11">
        <v>16243</v>
      </c>
      <c r="D24" s="11">
        <v>2887</v>
      </c>
      <c r="E24" s="12">
        <v>17.773810256725973</v>
      </c>
      <c r="F24" s="11">
        <v>12062</v>
      </c>
      <c r="G24" s="12">
        <v>74.25968109339408</v>
      </c>
      <c r="H24" s="11">
        <v>106</v>
      </c>
      <c r="I24" s="12">
        <v>0.6525888074863018</v>
      </c>
      <c r="J24" s="11">
        <v>714</v>
      </c>
      <c r="K24" s="12">
        <v>4.395739703256788</v>
      </c>
      <c r="L24" s="11">
        <v>29</v>
      </c>
      <c r="M24" s="12">
        <v>0.17853844733115803</v>
      </c>
      <c r="N24" s="11">
        <v>74</v>
      </c>
      <c r="O24" s="12">
        <v>0.45558086560364464</v>
      </c>
      <c r="P24" s="11">
        <v>171</v>
      </c>
      <c r="Q24" s="12">
        <v>1.0527611894354492</v>
      </c>
      <c r="R24" s="11">
        <v>306</v>
      </c>
      <c r="S24" s="12">
        <v>1.883888444252909</v>
      </c>
      <c r="T24" s="11">
        <v>1</v>
      </c>
      <c r="U24" s="12">
        <v>0.006156498183833036</v>
      </c>
      <c r="V24" s="11">
        <v>20</v>
      </c>
      <c r="W24" s="12">
        <v>0.12312996367666072</v>
      </c>
      <c r="X24" s="11">
        <v>37</v>
      </c>
      <c r="Y24" s="12">
        <v>0.22779043280182232</v>
      </c>
    </row>
    <row r="25" spans="1:25" ht="12.75">
      <c r="A25" s="13">
        <v>22</v>
      </c>
      <c r="B25" s="13" t="s">
        <v>106</v>
      </c>
      <c r="C25" s="11">
        <v>9900</v>
      </c>
      <c r="D25" s="11">
        <v>1651</v>
      </c>
      <c r="E25" s="12">
        <v>16.676767676767675</v>
      </c>
      <c r="F25" s="11">
        <v>7917</v>
      </c>
      <c r="G25" s="12">
        <v>79.96969696969697</v>
      </c>
      <c r="H25" s="11">
        <v>48</v>
      </c>
      <c r="I25" s="12">
        <v>0.48484848484848486</v>
      </c>
      <c r="J25" s="11">
        <v>138</v>
      </c>
      <c r="K25" s="12">
        <v>1.3939393939393938</v>
      </c>
      <c r="L25" s="11">
        <v>17</v>
      </c>
      <c r="M25" s="12">
        <v>0.1717171717171717</v>
      </c>
      <c r="N25" s="11">
        <v>32</v>
      </c>
      <c r="O25" s="12">
        <v>0.3232323232323232</v>
      </c>
      <c r="P25" s="11">
        <v>29</v>
      </c>
      <c r="Q25" s="12">
        <v>0.29292929292929293</v>
      </c>
      <c r="R25" s="11">
        <v>138</v>
      </c>
      <c r="S25" s="12">
        <v>1.3939393939393938</v>
      </c>
      <c r="T25" s="11">
        <v>2</v>
      </c>
      <c r="U25" s="12">
        <v>0.0202020202020202</v>
      </c>
      <c r="V25" s="11">
        <v>3</v>
      </c>
      <c r="W25" s="12">
        <v>0.030303030303030304</v>
      </c>
      <c r="X25" s="11">
        <v>31</v>
      </c>
      <c r="Y25" s="12">
        <v>0.31313131313131315</v>
      </c>
    </row>
    <row r="26" spans="1:25" ht="12.75">
      <c r="A26" s="13">
        <v>23</v>
      </c>
      <c r="B26" s="13" t="s">
        <v>107</v>
      </c>
      <c r="C26" s="11">
        <v>10000</v>
      </c>
      <c r="D26" s="11">
        <v>1145</v>
      </c>
      <c r="E26" s="12">
        <v>11.45</v>
      </c>
      <c r="F26" s="11">
        <v>8230</v>
      </c>
      <c r="G26" s="12">
        <v>82.3</v>
      </c>
      <c r="H26" s="11">
        <v>78</v>
      </c>
      <c r="I26" s="12">
        <v>0.78</v>
      </c>
      <c r="J26" s="11">
        <v>337</v>
      </c>
      <c r="K26" s="12">
        <v>3.37</v>
      </c>
      <c r="L26" s="11">
        <v>49</v>
      </c>
      <c r="M26" s="12">
        <v>0.49</v>
      </c>
      <c r="N26" s="11">
        <v>63</v>
      </c>
      <c r="O26" s="12">
        <v>0.63</v>
      </c>
      <c r="P26" s="11">
        <v>128</v>
      </c>
      <c r="Q26" s="12">
        <v>1.28</v>
      </c>
      <c r="R26" s="11">
        <v>134</v>
      </c>
      <c r="S26" s="12">
        <v>1.34</v>
      </c>
      <c r="T26" s="11">
        <v>3</v>
      </c>
      <c r="U26" s="12">
        <v>0.03</v>
      </c>
      <c r="V26" s="11">
        <v>14</v>
      </c>
      <c r="W26" s="12">
        <v>0.14</v>
      </c>
      <c r="X26" s="11">
        <v>91</v>
      </c>
      <c r="Y26" s="12">
        <v>0.91</v>
      </c>
    </row>
    <row r="27" spans="1:25" ht="12.75">
      <c r="A27" s="13">
        <v>24</v>
      </c>
      <c r="B27" s="13" t="s">
        <v>108</v>
      </c>
      <c r="C27" s="11">
        <v>17909</v>
      </c>
      <c r="D27" s="11">
        <v>3201</v>
      </c>
      <c r="E27" s="12">
        <v>17.873694790328884</v>
      </c>
      <c r="F27" s="11">
        <v>11901</v>
      </c>
      <c r="G27" s="12">
        <v>66.4526215869116</v>
      </c>
      <c r="H27" s="11">
        <v>104</v>
      </c>
      <c r="I27" s="12">
        <v>0.5807136076832877</v>
      </c>
      <c r="J27" s="11">
        <v>1321</v>
      </c>
      <c r="K27" s="12">
        <v>7.376179574515607</v>
      </c>
      <c r="L27" s="11">
        <v>46</v>
      </c>
      <c r="M27" s="12">
        <v>0.25685409570606954</v>
      </c>
      <c r="N27" s="11">
        <v>200</v>
      </c>
      <c r="O27" s="12">
        <v>1.1167569378524764</v>
      </c>
      <c r="P27" s="11">
        <v>386</v>
      </c>
      <c r="Q27" s="12">
        <v>2.1553408900552795</v>
      </c>
      <c r="R27" s="11">
        <v>862</v>
      </c>
      <c r="S27" s="12">
        <v>4.813222402144173</v>
      </c>
      <c r="T27" s="11">
        <v>5</v>
      </c>
      <c r="U27" s="12">
        <v>0.027918923446311913</v>
      </c>
      <c r="V27" s="11">
        <v>13</v>
      </c>
      <c r="W27" s="12">
        <v>0.07258920096041097</v>
      </c>
      <c r="X27" s="11">
        <v>48</v>
      </c>
      <c r="Y27" s="12">
        <v>0.26802166508459435</v>
      </c>
    </row>
    <row r="28" spans="1:25" ht="12.75">
      <c r="A28" s="13">
        <v>25</v>
      </c>
      <c r="B28" s="13" t="s">
        <v>354</v>
      </c>
      <c r="C28" s="11">
        <v>9142</v>
      </c>
      <c r="D28" s="11">
        <v>1935</v>
      </c>
      <c r="E28" s="12">
        <v>21.166046816889082</v>
      </c>
      <c r="F28" s="11">
        <v>5441</v>
      </c>
      <c r="G28" s="12">
        <v>59.51651717348502</v>
      </c>
      <c r="H28" s="11">
        <v>61</v>
      </c>
      <c r="I28" s="12">
        <v>0.6672500546926274</v>
      </c>
      <c r="J28" s="11">
        <v>1022</v>
      </c>
      <c r="K28" s="12">
        <v>11.179173047473201</v>
      </c>
      <c r="L28" s="11">
        <v>63</v>
      </c>
      <c r="M28" s="12">
        <v>0.6891271056661562</v>
      </c>
      <c r="N28" s="11">
        <v>121</v>
      </c>
      <c r="O28" s="12">
        <v>1.3235615838984904</v>
      </c>
      <c r="P28" s="11">
        <v>475</v>
      </c>
      <c r="Q28" s="12">
        <v>5.1957996062130825</v>
      </c>
      <c r="R28" s="11">
        <v>100</v>
      </c>
      <c r="S28" s="12">
        <v>1.0938525486764383</v>
      </c>
      <c r="T28" s="11">
        <v>10</v>
      </c>
      <c r="U28" s="12">
        <v>0.10938525486764385</v>
      </c>
      <c r="V28" s="11">
        <v>27</v>
      </c>
      <c r="W28" s="12">
        <v>0.29534018814263835</v>
      </c>
      <c r="X28" s="11">
        <v>40</v>
      </c>
      <c r="Y28" s="12">
        <v>0.4375410194705754</v>
      </c>
    </row>
    <row r="29" spans="1:25" ht="12.75">
      <c r="A29" s="13">
        <v>26</v>
      </c>
      <c r="B29" s="13" t="s">
        <v>109</v>
      </c>
      <c r="C29" s="11">
        <v>9528</v>
      </c>
      <c r="D29" s="11">
        <v>1271</v>
      </c>
      <c r="E29" s="12">
        <v>13.339630562552477</v>
      </c>
      <c r="F29" s="11">
        <v>7953</v>
      </c>
      <c r="G29" s="12">
        <v>83.46977329974811</v>
      </c>
      <c r="H29" s="11">
        <v>53</v>
      </c>
      <c r="I29" s="12">
        <v>0.556255247691016</v>
      </c>
      <c r="J29" s="11">
        <v>150</v>
      </c>
      <c r="K29" s="12">
        <v>1.5743073047858942</v>
      </c>
      <c r="L29" s="11">
        <v>12</v>
      </c>
      <c r="M29" s="12">
        <v>0.12594458438287154</v>
      </c>
      <c r="N29" s="11">
        <v>36</v>
      </c>
      <c r="O29" s="12">
        <v>0.3778337531486146</v>
      </c>
      <c r="P29" s="11">
        <v>42</v>
      </c>
      <c r="Q29" s="12">
        <v>0.4408060453400504</v>
      </c>
      <c r="R29" s="11">
        <v>83</v>
      </c>
      <c r="S29" s="12">
        <v>0.8711167086481947</v>
      </c>
      <c r="T29" s="11">
        <v>0</v>
      </c>
      <c r="U29" s="12">
        <v>0</v>
      </c>
      <c r="V29" s="11">
        <v>6</v>
      </c>
      <c r="W29" s="12">
        <v>0.06297229219143577</v>
      </c>
      <c r="X29" s="11">
        <v>27</v>
      </c>
      <c r="Y29" s="12">
        <v>0.28337531486146095</v>
      </c>
    </row>
    <row r="30" spans="1:25" ht="12.75">
      <c r="A30" s="13">
        <v>27</v>
      </c>
      <c r="B30" s="13" t="s">
        <v>355</v>
      </c>
      <c r="C30" s="11">
        <v>16331</v>
      </c>
      <c r="D30" s="11">
        <v>2209</v>
      </c>
      <c r="E30" s="12">
        <v>13.526422141938642</v>
      </c>
      <c r="F30" s="11">
        <v>13363</v>
      </c>
      <c r="G30" s="12">
        <v>81.82597513930561</v>
      </c>
      <c r="H30" s="11">
        <v>76</v>
      </c>
      <c r="I30" s="12">
        <v>0.46537260424958665</v>
      </c>
      <c r="J30" s="11">
        <v>463</v>
      </c>
      <c r="K30" s="12">
        <v>2.835098891678403</v>
      </c>
      <c r="L30" s="11">
        <v>26</v>
      </c>
      <c r="M30" s="12">
        <v>0.15920641724327966</v>
      </c>
      <c r="N30" s="11">
        <v>69</v>
      </c>
      <c r="O30" s="12">
        <v>0.42250933806870367</v>
      </c>
      <c r="P30" s="11">
        <v>88</v>
      </c>
      <c r="Q30" s="12">
        <v>0.5388524891311004</v>
      </c>
      <c r="R30" s="11">
        <v>114</v>
      </c>
      <c r="S30" s="12">
        <v>0.69805890637438</v>
      </c>
      <c r="T30" s="11">
        <v>0</v>
      </c>
      <c r="U30" s="12">
        <v>0</v>
      </c>
      <c r="V30" s="11">
        <v>7</v>
      </c>
      <c r="W30" s="12">
        <v>0.04286326618088298</v>
      </c>
      <c r="X30" s="11">
        <v>35</v>
      </c>
      <c r="Y30" s="12">
        <v>0.21431633090441493</v>
      </c>
    </row>
    <row r="31" spans="1:25" ht="12.75">
      <c r="A31" s="13">
        <v>28</v>
      </c>
      <c r="B31" s="13" t="s">
        <v>110</v>
      </c>
      <c r="C31" s="11">
        <v>8738</v>
      </c>
      <c r="D31" s="11">
        <v>2223</v>
      </c>
      <c r="E31" s="12">
        <v>25.440604257267108</v>
      </c>
      <c r="F31" s="11">
        <v>5866</v>
      </c>
      <c r="G31" s="12">
        <v>67.1320668345159</v>
      </c>
      <c r="H31" s="11">
        <v>29</v>
      </c>
      <c r="I31" s="12">
        <v>0.33188372625314716</v>
      </c>
      <c r="J31" s="11">
        <v>288</v>
      </c>
      <c r="K31" s="12">
        <v>3.2959487296864274</v>
      </c>
      <c r="L31" s="11">
        <v>16</v>
      </c>
      <c r="M31" s="12">
        <v>0.18310826276035705</v>
      </c>
      <c r="N31" s="11">
        <v>34</v>
      </c>
      <c r="O31" s="12">
        <v>0.38910505836575876</v>
      </c>
      <c r="P31" s="11">
        <v>65</v>
      </c>
      <c r="Q31" s="12">
        <v>0.7438773174639505</v>
      </c>
      <c r="R31" s="11">
        <v>258</v>
      </c>
      <c r="S31" s="12">
        <v>2.9526207370107573</v>
      </c>
      <c r="T31" s="11">
        <v>2</v>
      </c>
      <c r="U31" s="12">
        <v>0.02288853284504463</v>
      </c>
      <c r="V31" s="11">
        <v>6</v>
      </c>
      <c r="W31" s="12">
        <v>0.0686655985351339</v>
      </c>
      <c r="X31" s="11">
        <v>15</v>
      </c>
      <c r="Y31" s="12">
        <v>0.17166399633783475</v>
      </c>
    </row>
    <row r="32" spans="1:25" ht="12.75">
      <c r="A32" s="13">
        <v>29</v>
      </c>
      <c r="B32" s="13" t="s">
        <v>356</v>
      </c>
      <c r="C32" s="11">
        <v>8263</v>
      </c>
      <c r="D32" s="11">
        <v>2301</v>
      </c>
      <c r="E32" s="12">
        <v>27.84702892411957</v>
      </c>
      <c r="F32" s="11">
        <v>5518</v>
      </c>
      <c r="G32" s="12">
        <v>66.77961999273872</v>
      </c>
      <c r="H32" s="11">
        <v>24</v>
      </c>
      <c r="I32" s="12">
        <v>0.2904514098995522</v>
      </c>
      <c r="J32" s="11">
        <v>328</v>
      </c>
      <c r="K32" s="12">
        <v>3.969502601960547</v>
      </c>
      <c r="L32" s="11">
        <v>10</v>
      </c>
      <c r="M32" s="12">
        <v>0.12102142079148008</v>
      </c>
      <c r="N32" s="11">
        <v>20</v>
      </c>
      <c r="O32" s="12">
        <v>0.24204284158296016</v>
      </c>
      <c r="P32" s="11">
        <v>33</v>
      </c>
      <c r="Q32" s="12">
        <v>0.3993706886118843</v>
      </c>
      <c r="R32" s="11">
        <v>38</v>
      </c>
      <c r="S32" s="12">
        <v>0.45988139900762437</v>
      </c>
      <c r="T32" s="11">
        <v>0</v>
      </c>
      <c r="U32" s="12">
        <v>0</v>
      </c>
      <c r="V32" s="11">
        <v>5</v>
      </c>
      <c r="W32" s="12">
        <v>0.06051071039574004</v>
      </c>
      <c r="X32" s="11">
        <v>11</v>
      </c>
      <c r="Y32" s="12">
        <v>0.1331235628706281</v>
      </c>
    </row>
    <row r="33" spans="1:25" ht="12.75">
      <c r="A33" s="13">
        <v>30</v>
      </c>
      <c r="B33" s="13" t="s">
        <v>357</v>
      </c>
      <c r="C33" s="11">
        <v>7835</v>
      </c>
      <c r="D33" s="11">
        <v>2131</v>
      </c>
      <c r="E33" s="12">
        <v>27.19846841097639</v>
      </c>
      <c r="F33" s="11">
        <v>5285</v>
      </c>
      <c r="G33" s="12">
        <v>67.45373324824506</v>
      </c>
      <c r="H33" s="11">
        <v>33</v>
      </c>
      <c r="I33" s="12">
        <v>0.42118698149329925</v>
      </c>
      <c r="J33" s="11">
        <v>274</v>
      </c>
      <c r="K33" s="12">
        <v>3.497128270580727</v>
      </c>
      <c r="L33" s="11">
        <v>18</v>
      </c>
      <c r="M33" s="12">
        <v>0.2297383535417996</v>
      </c>
      <c r="N33" s="11">
        <v>23</v>
      </c>
      <c r="O33" s="12">
        <v>0.29355456285896614</v>
      </c>
      <c r="P33" s="11">
        <v>52</v>
      </c>
      <c r="Q33" s="12">
        <v>0.6636885768985322</v>
      </c>
      <c r="R33" s="11">
        <v>32</v>
      </c>
      <c r="S33" s="12">
        <v>0.408423739629866</v>
      </c>
      <c r="T33" s="11">
        <v>4</v>
      </c>
      <c r="U33" s="12">
        <v>0.05105296745373325</v>
      </c>
      <c r="V33" s="11">
        <v>1</v>
      </c>
      <c r="W33" s="12">
        <v>0.012763241863433313</v>
      </c>
      <c r="X33" s="11">
        <v>8</v>
      </c>
      <c r="Y33" s="12">
        <v>0.1021059349074665</v>
      </c>
    </row>
    <row r="34" spans="1:25" ht="12.75">
      <c r="A34" s="13">
        <v>31</v>
      </c>
      <c r="B34" s="13" t="s">
        <v>358</v>
      </c>
      <c r="C34" s="11">
        <v>8170</v>
      </c>
      <c r="D34" s="11">
        <v>2108</v>
      </c>
      <c r="E34" s="12">
        <v>25.801713586291307</v>
      </c>
      <c r="F34" s="11">
        <v>5865</v>
      </c>
      <c r="G34" s="12">
        <v>71.78702570379437</v>
      </c>
      <c r="H34" s="11">
        <v>16</v>
      </c>
      <c r="I34" s="12">
        <v>0.19583843329253367</v>
      </c>
      <c r="J34" s="11">
        <v>145</v>
      </c>
      <c r="K34" s="12">
        <v>1.7747858017135865</v>
      </c>
      <c r="L34" s="11">
        <v>4</v>
      </c>
      <c r="M34" s="12">
        <v>0.04895960832313342</v>
      </c>
      <c r="N34" s="11">
        <v>7</v>
      </c>
      <c r="O34" s="12">
        <v>0.08567931456548347</v>
      </c>
      <c r="P34" s="11">
        <v>31</v>
      </c>
      <c r="Q34" s="12">
        <v>0.37943696450428394</v>
      </c>
      <c r="R34" s="11">
        <v>15</v>
      </c>
      <c r="S34" s="12">
        <v>0.18359853121175032</v>
      </c>
      <c r="T34" s="11">
        <v>0</v>
      </c>
      <c r="U34" s="12">
        <v>0</v>
      </c>
      <c r="V34" s="11">
        <v>1</v>
      </c>
      <c r="W34" s="12">
        <v>0.012239902080783354</v>
      </c>
      <c r="X34" s="11">
        <v>9</v>
      </c>
      <c r="Y34" s="12">
        <v>0.1101591187270502</v>
      </c>
    </row>
    <row r="35" spans="1:25" ht="12.75">
      <c r="A35" s="13">
        <v>32</v>
      </c>
      <c r="B35" s="13" t="s">
        <v>359</v>
      </c>
      <c r="C35" s="11">
        <v>7150</v>
      </c>
      <c r="D35" s="11">
        <v>257</v>
      </c>
      <c r="E35" s="12">
        <v>3.5944055944055946</v>
      </c>
      <c r="F35" s="11">
        <v>5058</v>
      </c>
      <c r="G35" s="12">
        <v>70.74125874125873</v>
      </c>
      <c r="H35" s="11">
        <v>113</v>
      </c>
      <c r="I35" s="12">
        <v>1.5804195804195804</v>
      </c>
      <c r="J35" s="11">
        <v>788</v>
      </c>
      <c r="K35" s="12">
        <v>11.020979020979022</v>
      </c>
      <c r="L35" s="11">
        <v>97</v>
      </c>
      <c r="M35" s="12">
        <v>1.3566433566433567</v>
      </c>
      <c r="N35" s="11">
        <v>106</v>
      </c>
      <c r="O35" s="12">
        <v>1.4825174825174825</v>
      </c>
      <c r="P35" s="11">
        <v>503</v>
      </c>
      <c r="Q35" s="12">
        <v>7.034965034965035</v>
      </c>
      <c r="R35" s="11">
        <v>393</v>
      </c>
      <c r="S35" s="12">
        <v>5.496503496503497</v>
      </c>
      <c r="T35" s="11">
        <v>10</v>
      </c>
      <c r="U35" s="12">
        <v>0.13986013986013987</v>
      </c>
      <c r="V35" s="11">
        <v>34</v>
      </c>
      <c r="W35" s="12">
        <v>0.4755244755244755</v>
      </c>
      <c r="X35" s="11">
        <v>167</v>
      </c>
      <c r="Y35" s="12">
        <v>2.335664335664336</v>
      </c>
    </row>
    <row r="36" spans="1:25" ht="12.75">
      <c r="A36" s="13">
        <v>33</v>
      </c>
      <c r="B36" s="13" t="s">
        <v>111</v>
      </c>
      <c r="C36" s="11">
        <v>9393</v>
      </c>
      <c r="D36" s="11">
        <v>1371</v>
      </c>
      <c r="E36" s="12">
        <v>14.595975726604918</v>
      </c>
      <c r="F36" s="11">
        <v>7714</v>
      </c>
      <c r="G36" s="12">
        <v>82.1249866922176</v>
      </c>
      <c r="H36" s="11">
        <v>53</v>
      </c>
      <c r="I36" s="12">
        <v>0.5642499733844352</v>
      </c>
      <c r="J36" s="11">
        <v>154</v>
      </c>
      <c r="K36" s="12">
        <v>1.6395187905887363</v>
      </c>
      <c r="L36" s="11">
        <v>32</v>
      </c>
      <c r="M36" s="12">
        <v>0.3406792292132439</v>
      </c>
      <c r="N36" s="11">
        <v>45</v>
      </c>
      <c r="O36" s="12">
        <v>0.47908016608112425</v>
      </c>
      <c r="P36" s="11">
        <v>32</v>
      </c>
      <c r="Q36" s="12">
        <v>0.3406792292132439</v>
      </c>
      <c r="R36" s="11">
        <v>66</v>
      </c>
      <c r="S36" s="12">
        <v>0.7026509102523155</v>
      </c>
      <c r="T36" s="11">
        <v>2</v>
      </c>
      <c r="U36" s="12">
        <v>0.021292451825827743</v>
      </c>
      <c r="V36" s="11">
        <v>6</v>
      </c>
      <c r="W36" s="12">
        <v>0.06387735547748323</v>
      </c>
      <c r="X36" s="11">
        <v>50</v>
      </c>
      <c r="Y36" s="12">
        <v>0.5323112956456936</v>
      </c>
    </row>
    <row r="37" spans="1:25" ht="12.75">
      <c r="A37" s="13">
        <v>34</v>
      </c>
      <c r="B37" s="13" t="s">
        <v>360</v>
      </c>
      <c r="C37" s="11">
        <v>7867</v>
      </c>
      <c r="D37" s="11">
        <v>181</v>
      </c>
      <c r="E37" s="12">
        <v>2.3007499682216856</v>
      </c>
      <c r="F37" s="11">
        <v>5314</v>
      </c>
      <c r="G37" s="12">
        <v>67.54798525486208</v>
      </c>
      <c r="H37" s="11">
        <v>103</v>
      </c>
      <c r="I37" s="12">
        <v>1.309266556501843</v>
      </c>
      <c r="J37" s="11">
        <v>946</v>
      </c>
      <c r="K37" s="12">
        <v>12.02491419855091</v>
      </c>
      <c r="L37" s="11">
        <v>124</v>
      </c>
      <c r="M37" s="12">
        <v>1.576204398118724</v>
      </c>
      <c r="N37" s="11">
        <v>89</v>
      </c>
      <c r="O37" s="12">
        <v>1.1313079954239227</v>
      </c>
      <c r="P37" s="11">
        <v>762</v>
      </c>
      <c r="Q37" s="12">
        <v>9.686030252955383</v>
      </c>
      <c r="R37" s="11">
        <v>493</v>
      </c>
      <c r="S37" s="12">
        <v>6.266683615101056</v>
      </c>
      <c r="T37" s="11">
        <v>22</v>
      </c>
      <c r="U37" s="12">
        <v>0.2796491674081607</v>
      </c>
      <c r="V37" s="11">
        <v>75</v>
      </c>
      <c r="W37" s="12">
        <v>0.9533494343460023</v>
      </c>
      <c r="X37" s="11">
        <v>198</v>
      </c>
      <c r="Y37" s="12">
        <v>2.516842506673446</v>
      </c>
    </row>
    <row r="38" spans="1:25" ht="12.75">
      <c r="A38" s="13">
        <v>35</v>
      </c>
      <c r="B38" s="13" t="s">
        <v>361</v>
      </c>
      <c r="C38" s="11">
        <v>16799</v>
      </c>
      <c r="D38" s="11">
        <v>2813</v>
      </c>
      <c r="E38" s="12">
        <v>16.74504434787785</v>
      </c>
      <c r="F38" s="11">
        <v>13377</v>
      </c>
      <c r="G38" s="12">
        <v>79.62973986546818</v>
      </c>
      <c r="H38" s="11">
        <v>60</v>
      </c>
      <c r="I38" s="12">
        <v>0.35716411691172095</v>
      </c>
      <c r="J38" s="11">
        <v>314</v>
      </c>
      <c r="K38" s="12">
        <v>1.8691588785046727</v>
      </c>
      <c r="L38" s="11">
        <v>15</v>
      </c>
      <c r="M38" s="12">
        <v>0.08929102922793024</v>
      </c>
      <c r="N38" s="11">
        <v>61</v>
      </c>
      <c r="O38" s="12">
        <v>0.3631168521935829</v>
      </c>
      <c r="P38" s="11">
        <v>58</v>
      </c>
      <c r="Q38" s="12">
        <v>0.3452586463479969</v>
      </c>
      <c r="R38" s="11">
        <v>179</v>
      </c>
      <c r="S38" s="12">
        <v>1.0655396154533008</v>
      </c>
      <c r="T38" s="11">
        <v>2</v>
      </c>
      <c r="U38" s="12">
        <v>0.01190547056372403</v>
      </c>
      <c r="V38" s="11">
        <v>10</v>
      </c>
      <c r="W38" s="12">
        <v>0.059527352818620156</v>
      </c>
      <c r="X38" s="11">
        <v>19</v>
      </c>
      <c r="Y38" s="12">
        <v>0.11310197035537829</v>
      </c>
    </row>
    <row r="39" spans="1:25" ht="12.75">
      <c r="A39" s="13">
        <v>36</v>
      </c>
      <c r="B39" s="13" t="s">
        <v>362</v>
      </c>
      <c r="C39" s="11">
        <v>7912</v>
      </c>
      <c r="D39" s="11">
        <v>1047</v>
      </c>
      <c r="E39" s="12">
        <v>13.233063700707786</v>
      </c>
      <c r="F39" s="11">
        <v>6381</v>
      </c>
      <c r="G39" s="12">
        <v>80.64964610717897</v>
      </c>
      <c r="H39" s="11">
        <v>49</v>
      </c>
      <c r="I39" s="12">
        <v>0.6193124368048534</v>
      </c>
      <c r="J39" s="11">
        <v>171</v>
      </c>
      <c r="K39" s="12">
        <v>2.1612740141557127</v>
      </c>
      <c r="L39" s="11">
        <v>11</v>
      </c>
      <c r="M39" s="12">
        <v>0.1390293225480283</v>
      </c>
      <c r="N39" s="11">
        <v>67</v>
      </c>
      <c r="O39" s="12">
        <v>0.8468149646107179</v>
      </c>
      <c r="P39" s="11">
        <v>200</v>
      </c>
      <c r="Q39" s="12">
        <v>2.5278058645096055</v>
      </c>
      <c r="R39" s="11">
        <v>82</v>
      </c>
      <c r="S39" s="12">
        <v>1.0364004044489383</v>
      </c>
      <c r="T39" s="11">
        <v>1</v>
      </c>
      <c r="U39" s="12">
        <v>0.01263902932254803</v>
      </c>
      <c r="V39" s="11">
        <v>10</v>
      </c>
      <c r="W39" s="12">
        <v>0.1263902932254803</v>
      </c>
      <c r="X39" s="11">
        <v>36</v>
      </c>
      <c r="Y39" s="12">
        <v>0.455005055611729</v>
      </c>
    </row>
    <row r="40" spans="1:25" ht="12.75">
      <c r="A40" s="13">
        <v>37</v>
      </c>
      <c r="B40" s="13" t="s">
        <v>363</v>
      </c>
      <c r="C40" s="11">
        <v>8333</v>
      </c>
      <c r="D40" s="11">
        <v>533</v>
      </c>
      <c r="E40" s="12">
        <v>6.3962558502340086</v>
      </c>
      <c r="F40" s="11">
        <v>5556</v>
      </c>
      <c r="G40" s="12">
        <v>66.67466698667947</v>
      </c>
      <c r="H40" s="11">
        <v>132</v>
      </c>
      <c r="I40" s="12">
        <v>1.5840633625345015</v>
      </c>
      <c r="J40" s="11">
        <v>1041</v>
      </c>
      <c r="K40" s="12">
        <v>12.492499699987999</v>
      </c>
      <c r="L40" s="11">
        <v>153</v>
      </c>
      <c r="M40" s="12">
        <v>1.8360734429377177</v>
      </c>
      <c r="N40" s="11">
        <v>113</v>
      </c>
      <c r="O40" s="12">
        <v>1.3560542421696868</v>
      </c>
      <c r="P40" s="11">
        <v>597</v>
      </c>
      <c r="Q40" s="12">
        <v>7.164286571462858</v>
      </c>
      <c r="R40" s="11">
        <v>345</v>
      </c>
      <c r="S40" s="12">
        <v>4.140165606624265</v>
      </c>
      <c r="T40" s="11">
        <v>21</v>
      </c>
      <c r="U40" s="12">
        <v>0.2520100804032161</v>
      </c>
      <c r="V40" s="11">
        <v>31</v>
      </c>
      <c r="W40" s="12">
        <v>0.3720148805952238</v>
      </c>
      <c r="X40" s="11">
        <v>175</v>
      </c>
      <c r="Y40" s="12">
        <v>2.1000840033601342</v>
      </c>
    </row>
    <row r="41" spans="1:25" ht="12.75">
      <c r="A41" s="13">
        <v>38</v>
      </c>
      <c r="B41" s="13" t="s">
        <v>364</v>
      </c>
      <c r="C41" s="11">
        <v>9127</v>
      </c>
      <c r="D41" s="11">
        <v>762</v>
      </c>
      <c r="E41" s="12">
        <v>8.348855045469486</v>
      </c>
      <c r="F41" s="11">
        <v>6731</v>
      </c>
      <c r="G41" s="12">
        <v>73.7482195683138</v>
      </c>
      <c r="H41" s="11">
        <v>139</v>
      </c>
      <c r="I41" s="12">
        <v>1.522953873123699</v>
      </c>
      <c r="J41" s="11">
        <v>763</v>
      </c>
      <c r="K41" s="12">
        <v>8.35981154815383</v>
      </c>
      <c r="L41" s="11">
        <v>57</v>
      </c>
      <c r="M41" s="12">
        <v>0.62452065300756</v>
      </c>
      <c r="N41" s="11">
        <v>98</v>
      </c>
      <c r="O41" s="12">
        <v>1.0737372630656294</v>
      </c>
      <c r="P41" s="11">
        <v>561</v>
      </c>
      <c r="Q41" s="12">
        <v>6.146598005916512</v>
      </c>
      <c r="R41" s="11">
        <v>200</v>
      </c>
      <c r="S41" s="12">
        <v>2.191300536868632</v>
      </c>
      <c r="T41" s="11">
        <v>6</v>
      </c>
      <c r="U41" s="12">
        <v>0.06573901610605895</v>
      </c>
      <c r="V41" s="11">
        <v>30</v>
      </c>
      <c r="W41" s="12">
        <v>0.3286950805302947</v>
      </c>
      <c r="X41" s="11">
        <v>140</v>
      </c>
      <c r="Y41" s="12">
        <v>1.5339103758080421</v>
      </c>
    </row>
    <row r="42" spans="1:25" ht="12.75">
      <c r="A42" s="13">
        <v>39</v>
      </c>
      <c r="B42" s="13" t="s">
        <v>112</v>
      </c>
      <c r="C42" s="11">
        <v>8479</v>
      </c>
      <c r="D42" s="11">
        <v>1869</v>
      </c>
      <c r="E42" s="12">
        <v>22.042693713881352</v>
      </c>
      <c r="F42" s="11">
        <v>6297</v>
      </c>
      <c r="G42" s="12">
        <v>74.2658332350513</v>
      </c>
      <c r="H42" s="11">
        <v>26</v>
      </c>
      <c r="I42" s="12">
        <v>0.30663993395447575</v>
      </c>
      <c r="J42" s="11">
        <v>197</v>
      </c>
      <c r="K42" s="12">
        <v>2.3233871918858355</v>
      </c>
      <c r="L42" s="11">
        <v>7</v>
      </c>
      <c r="M42" s="12">
        <v>0.08255690529543579</v>
      </c>
      <c r="N42" s="11">
        <v>27</v>
      </c>
      <c r="O42" s="12">
        <v>0.3184337775681095</v>
      </c>
      <c r="P42" s="11">
        <v>31</v>
      </c>
      <c r="Q42" s="12">
        <v>0.3656091520226442</v>
      </c>
      <c r="R42" s="11">
        <v>67</v>
      </c>
      <c r="S42" s="12">
        <v>0.7901875221134568</v>
      </c>
      <c r="T42" s="11">
        <v>0</v>
      </c>
      <c r="U42" s="12">
        <v>0</v>
      </c>
      <c r="V42" s="11">
        <v>2</v>
      </c>
      <c r="W42" s="12">
        <v>0.023587687227267368</v>
      </c>
      <c r="X42" s="11">
        <v>14</v>
      </c>
      <c r="Y42" s="12">
        <v>0.16511381059087157</v>
      </c>
    </row>
    <row r="43" spans="1:25" ht="12.75">
      <c r="A43" s="13">
        <v>40</v>
      </c>
      <c r="B43" s="13" t="s">
        <v>365</v>
      </c>
      <c r="C43" s="11">
        <v>8676</v>
      </c>
      <c r="D43" s="11">
        <v>2184</v>
      </c>
      <c r="E43" s="12">
        <v>25.172890733056708</v>
      </c>
      <c r="F43" s="11">
        <v>6034</v>
      </c>
      <c r="G43" s="12">
        <v>69.54817888427847</v>
      </c>
      <c r="H43" s="11">
        <v>29</v>
      </c>
      <c r="I43" s="12">
        <v>0.3342554172429691</v>
      </c>
      <c r="J43" s="11">
        <v>371</v>
      </c>
      <c r="K43" s="12">
        <v>4.276164130935915</v>
      </c>
      <c r="L43" s="11">
        <v>10</v>
      </c>
      <c r="M43" s="12">
        <v>0.11526048870447211</v>
      </c>
      <c r="N43" s="11">
        <v>17</v>
      </c>
      <c r="O43" s="12">
        <v>0.19594283079760258</v>
      </c>
      <c r="P43" s="11">
        <v>18</v>
      </c>
      <c r="Q43" s="12">
        <v>0.2074688796680498</v>
      </c>
      <c r="R43" s="11">
        <v>24</v>
      </c>
      <c r="S43" s="12">
        <v>0.2766251728907331</v>
      </c>
      <c r="T43" s="11">
        <v>0</v>
      </c>
      <c r="U43" s="12">
        <v>0</v>
      </c>
      <c r="V43" s="11">
        <v>3</v>
      </c>
      <c r="W43" s="12">
        <v>0.034578146611341634</v>
      </c>
      <c r="X43" s="11">
        <v>14</v>
      </c>
      <c r="Y43" s="12">
        <v>0.16136468418626093</v>
      </c>
    </row>
    <row r="44" spans="1:25" ht="12.75">
      <c r="A44" s="13">
        <v>41</v>
      </c>
      <c r="B44" s="13" t="s">
        <v>366</v>
      </c>
      <c r="C44" s="11">
        <v>9252</v>
      </c>
      <c r="D44" s="11">
        <v>929</v>
      </c>
      <c r="E44" s="12">
        <v>10.041072200605274</v>
      </c>
      <c r="F44" s="11">
        <v>6228</v>
      </c>
      <c r="G44" s="12">
        <v>67.31517509727627</v>
      </c>
      <c r="H44" s="11">
        <v>159</v>
      </c>
      <c r="I44" s="12">
        <v>1.7185473411154346</v>
      </c>
      <c r="J44" s="11">
        <v>1151</v>
      </c>
      <c r="K44" s="12">
        <v>12.440553393860787</v>
      </c>
      <c r="L44" s="11">
        <v>87</v>
      </c>
      <c r="M44" s="12">
        <v>0.940337224383917</v>
      </c>
      <c r="N44" s="11">
        <v>108</v>
      </c>
      <c r="O44" s="12">
        <v>1.1673151750972763</v>
      </c>
      <c r="P44" s="11">
        <v>428</v>
      </c>
      <c r="Q44" s="12">
        <v>4.626026805015132</v>
      </c>
      <c r="R44" s="11">
        <v>216</v>
      </c>
      <c r="S44" s="12">
        <v>2.3346303501945527</v>
      </c>
      <c r="T44" s="11">
        <v>8</v>
      </c>
      <c r="U44" s="12">
        <v>0.08646779074794639</v>
      </c>
      <c r="V44" s="11">
        <v>37</v>
      </c>
      <c r="W44" s="12">
        <v>0.399913532209252</v>
      </c>
      <c r="X44" s="11">
        <v>174</v>
      </c>
      <c r="Y44" s="12">
        <v>1.880674448767834</v>
      </c>
    </row>
    <row r="45" spans="1:25" ht="12.75">
      <c r="A45" s="13">
        <v>42</v>
      </c>
      <c r="B45" s="13" t="s">
        <v>113</v>
      </c>
      <c r="C45" s="11">
        <v>16869</v>
      </c>
      <c r="D45" s="11">
        <v>2331</v>
      </c>
      <c r="E45" s="12">
        <v>13.818246487640048</v>
      </c>
      <c r="F45" s="11">
        <v>13441</v>
      </c>
      <c r="G45" s="12">
        <v>79.67870057501926</v>
      </c>
      <c r="H45" s="11">
        <v>121</v>
      </c>
      <c r="I45" s="12">
        <v>0.7172920742189816</v>
      </c>
      <c r="J45" s="11">
        <v>575</v>
      </c>
      <c r="K45" s="12">
        <v>3.40861936095797</v>
      </c>
      <c r="L45" s="11">
        <v>60</v>
      </c>
      <c r="M45" s="12">
        <v>0.3556820202738752</v>
      </c>
      <c r="N45" s="11">
        <v>100</v>
      </c>
      <c r="O45" s="12">
        <v>0.5928033671231253</v>
      </c>
      <c r="P45" s="11">
        <v>259</v>
      </c>
      <c r="Q45" s="12">
        <v>1.5353607208488944</v>
      </c>
      <c r="R45" s="11">
        <v>145</v>
      </c>
      <c r="S45" s="12">
        <v>0.8595648823285316</v>
      </c>
      <c r="T45" s="11">
        <v>9</v>
      </c>
      <c r="U45" s="12">
        <v>0.05335230304108127</v>
      </c>
      <c r="V45" s="11">
        <v>21</v>
      </c>
      <c r="W45" s="12">
        <v>0.12448870709585631</v>
      </c>
      <c r="X45" s="11">
        <v>117</v>
      </c>
      <c r="Y45" s="12">
        <v>0.6935799395340565</v>
      </c>
    </row>
    <row r="46" spans="1:25" ht="12.75">
      <c r="A46" s="13">
        <v>43</v>
      </c>
      <c r="B46" s="13" t="s">
        <v>367</v>
      </c>
      <c r="C46" s="11">
        <v>9711</v>
      </c>
      <c r="D46" s="11">
        <v>1469</v>
      </c>
      <c r="E46" s="12">
        <v>15.127175368139223</v>
      </c>
      <c r="F46" s="11">
        <v>7779</v>
      </c>
      <c r="G46" s="12">
        <v>80.10503552672228</v>
      </c>
      <c r="H46" s="11">
        <v>32</v>
      </c>
      <c r="I46" s="12">
        <v>0.3295232210894861</v>
      </c>
      <c r="J46" s="11">
        <v>103</v>
      </c>
      <c r="K46" s="12">
        <v>1.0606528678817835</v>
      </c>
      <c r="L46" s="11">
        <v>4</v>
      </c>
      <c r="M46" s="12">
        <v>0.041190402636185765</v>
      </c>
      <c r="N46" s="11">
        <v>22</v>
      </c>
      <c r="O46" s="12">
        <v>0.22654721449902174</v>
      </c>
      <c r="P46" s="11">
        <v>18</v>
      </c>
      <c r="Q46" s="12">
        <v>0.18535681186283595</v>
      </c>
      <c r="R46" s="11">
        <v>357</v>
      </c>
      <c r="S46" s="12">
        <v>3.6762434352795794</v>
      </c>
      <c r="T46" s="11">
        <v>0</v>
      </c>
      <c r="U46" s="12">
        <v>0</v>
      </c>
      <c r="V46" s="11">
        <v>1</v>
      </c>
      <c r="W46" s="12">
        <v>0.010297600659046441</v>
      </c>
      <c r="X46" s="11">
        <v>19</v>
      </c>
      <c r="Y46" s="12">
        <v>0.19565441252188243</v>
      </c>
    </row>
    <row r="47" spans="1:25" ht="12.75">
      <c r="A47" s="13">
        <v>44</v>
      </c>
      <c r="B47" s="13" t="s">
        <v>368</v>
      </c>
      <c r="C47" s="11">
        <v>17845</v>
      </c>
      <c r="D47" s="11">
        <v>3474</v>
      </c>
      <c r="E47" s="12">
        <v>19.467637993835808</v>
      </c>
      <c r="F47" s="11">
        <v>13014</v>
      </c>
      <c r="G47" s="12">
        <v>72.92799103390306</v>
      </c>
      <c r="H47" s="11">
        <v>76</v>
      </c>
      <c r="I47" s="12">
        <v>0.4258896049313533</v>
      </c>
      <c r="J47" s="11">
        <v>736</v>
      </c>
      <c r="K47" s="12">
        <v>4.124404595124685</v>
      </c>
      <c r="L47" s="11">
        <v>27</v>
      </c>
      <c r="M47" s="12">
        <v>0.15130288596245448</v>
      </c>
      <c r="N47" s="11">
        <v>70</v>
      </c>
      <c r="O47" s="12">
        <v>0.3922667413841412</v>
      </c>
      <c r="P47" s="11">
        <v>70</v>
      </c>
      <c r="Q47" s="12">
        <v>0.3922667413841412</v>
      </c>
      <c r="R47" s="11">
        <v>467</v>
      </c>
      <c r="S47" s="12">
        <v>2.616979546091342</v>
      </c>
      <c r="T47" s="11">
        <v>5</v>
      </c>
      <c r="U47" s="12">
        <v>0.02801905295601009</v>
      </c>
      <c r="V47" s="11">
        <v>12</v>
      </c>
      <c r="W47" s="12">
        <v>0.06724572709442421</v>
      </c>
      <c r="X47" s="11">
        <v>31</v>
      </c>
      <c r="Y47" s="12">
        <v>0.17371812832726255</v>
      </c>
    </row>
    <row r="48" spans="1:25" ht="12.75">
      <c r="A48" s="13">
        <v>45</v>
      </c>
      <c r="B48" s="13" t="s">
        <v>369</v>
      </c>
      <c r="C48" s="11">
        <v>9544</v>
      </c>
      <c r="D48" s="11">
        <v>1372</v>
      </c>
      <c r="E48" s="12">
        <v>14.375523889354568</v>
      </c>
      <c r="F48" s="11">
        <v>7882</v>
      </c>
      <c r="G48" s="12">
        <v>82.5859178541492</v>
      </c>
      <c r="H48" s="11">
        <v>35</v>
      </c>
      <c r="I48" s="12">
        <v>0.36672254819782063</v>
      </c>
      <c r="J48" s="11">
        <v>84</v>
      </c>
      <c r="K48" s="12">
        <v>0.8801341156747695</v>
      </c>
      <c r="L48" s="11">
        <v>11</v>
      </c>
      <c r="M48" s="12">
        <v>0.11525565800502932</v>
      </c>
      <c r="N48" s="11">
        <v>36</v>
      </c>
      <c r="O48" s="12">
        <v>0.37720033528918695</v>
      </c>
      <c r="P48" s="11">
        <v>34</v>
      </c>
      <c r="Q48" s="12">
        <v>0.3562447611064543</v>
      </c>
      <c r="R48" s="11">
        <v>127</v>
      </c>
      <c r="S48" s="12">
        <v>1.3306789606035205</v>
      </c>
      <c r="T48" s="11">
        <v>0</v>
      </c>
      <c r="U48" s="12">
        <v>0</v>
      </c>
      <c r="V48" s="11">
        <v>1</v>
      </c>
      <c r="W48" s="12">
        <v>0.010477787091366304</v>
      </c>
      <c r="X48" s="11">
        <v>25</v>
      </c>
      <c r="Y48" s="12">
        <v>0.2619446772841576</v>
      </c>
    </row>
    <row r="49" spans="1:25" ht="12.75">
      <c r="A49" s="13">
        <v>46</v>
      </c>
      <c r="B49" s="13" t="s">
        <v>114</v>
      </c>
      <c r="C49" s="11">
        <v>18901</v>
      </c>
      <c r="D49" s="11">
        <v>2513</v>
      </c>
      <c r="E49" s="12">
        <v>13.295592825776414</v>
      </c>
      <c r="F49" s="11">
        <v>15230</v>
      </c>
      <c r="G49" s="12">
        <v>80.57774720914237</v>
      </c>
      <c r="H49" s="11">
        <v>65</v>
      </c>
      <c r="I49" s="12">
        <v>0.34389714829903184</v>
      </c>
      <c r="J49" s="11">
        <v>729</v>
      </c>
      <c r="K49" s="12">
        <v>3.856938786307603</v>
      </c>
      <c r="L49" s="11">
        <v>42</v>
      </c>
      <c r="M49" s="12">
        <v>0.222210465054759</v>
      </c>
      <c r="N49" s="11">
        <v>76</v>
      </c>
      <c r="O49" s="12">
        <v>0.4020951272419449</v>
      </c>
      <c r="P49" s="11">
        <v>204</v>
      </c>
      <c r="Q49" s="12">
        <v>1.0793079731231152</v>
      </c>
      <c r="R49" s="11">
        <v>170</v>
      </c>
      <c r="S49" s="12">
        <v>0.8994233109359293</v>
      </c>
      <c r="T49" s="11">
        <v>2</v>
      </c>
      <c r="U49" s="12">
        <v>0.010581450716893285</v>
      </c>
      <c r="V49" s="11">
        <v>2</v>
      </c>
      <c r="W49" s="12">
        <v>0.010581450716893285</v>
      </c>
      <c r="X49" s="11">
        <v>48</v>
      </c>
      <c r="Y49" s="12">
        <v>0.25395481720543883</v>
      </c>
    </row>
    <row r="50" spans="1:25" ht="12.75">
      <c r="A50" s="13">
        <v>47</v>
      </c>
      <c r="B50" s="13" t="s">
        <v>370</v>
      </c>
      <c r="C50" s="11">
        <v>16181</v>
      </c>
      <c r="D50" s="11">
        <v>3278</v>
      </c>
      <c r="E50" s="12">
        <v>20.25832766825289</v>
      </c>
      <c r="F50" s="11">
        <v>12240</v>
      </c>
      <c r="G50" s="12">
        <v>75.64427414869292</v>
      </c>
      <c r="H50" s="11">
        <v>76</v>
      </c>
      <c r="I50" s="12">
        <v>0.46968666955070765</v>
      </c>
      <c r="J50" s="11">
        <v>377</v>
      </c>
      <c r="K50" s="12">
        <v>2.3298930844817995</v>
      </c>
      <c r="L50" s="11">
        <v>37</v>
      </c>
      <c r="M50" s="12">
        <v>0.22866324701810767</v>
      </c>
      <c r="N50" s="11">
        <v>63</v>
      </c>
      <c r="O50" s="12">
        <v>0.3893455287065076</v>
      </c>
      <c r="P50" s="11">
        <v>89</v>
      </c>
      <c r="Q50" s="12">
        <v>0.5500278103949076</v>
      </c>
      <c r="R50" s="11">
        <v>104</v>
      </c>
      <c r="S50" s="12">
        <v>0.6427291267535999</v>
      </c>
      <c r="T50" s="11">
        <v>1</v>
      </c>
      <c r="U50" s="12">
        <v>0.006180087757246153</v>
      </c>
      <c r="V50" s="11">
        <v>5</v>
      </c>
      <c r="W50" s="12">
        <v>0.030900438786230763</v>
      </c>
      <c r="X50" s="11">
        <v>37</v>
      </c>
      <c r="Y50" s="12">
        <v>0.22866324701810767</v>
      </c>
    </row>
    <row r="51" spans="1:25" ht="12.75">
      <c r="A51" s="13">
        <v>48</v>
      </c>
      <c r="B51" s="13" t="s">
        <v>115</v>
      </c>
      <c r="C51" s="11">
        <v>8376</v>
      </c>
      <c r="D51" s="11">
        <v>1579</v>
      </c>
      <c r="E51" s="12">
        <v>18.85148042024833</v>
      </c>
      <c r="F51" s="11">
        <v>6539</v>
      </c>
      <c r="G51" s="12">
        <v>78.06829035339064</v>
      </c>
      <c r="H51" s="11">
        <v>20</v>
      </c>
      <c r="I51" s="12">
        <v>0.2387774594078319</v>
      </c>
      <c r="J51" s="11">
        <v>143</v>
      </c>
      <c r="K51" s="12">
        <v>1.707258834765998</v>
      </c>
      <c r="L51" s="11">
        <v>10</v>
      </c>
      <c r="M51" s="12">
        <v>0.11938872970391595</v>
      </c>
      <c r="N51" s="11">
        <v>31</v>
      </c>
      <c r="O51" s="12">
        <v>0.37010506208213945</v>
      </c>
      <c r="P51" s="11">
        <v>14</v>
      </c>
      <c r="Q51" s="12">
        <v>0.16714422158548234</v>
      </c>
      <c r="R51" s="11">
        <v>74</v>
      </c>
      <c r="S51" s="12">
        <v>0.8834765998089781</v>
      </c>
      <c r="T51" s="11">
        <v>0</v>
      </c>
      <c r="U51" s="12">
        <v>0</v>
      </c>
      <c r="V51" s="11">
        <v>3</v>
      </c>
      <c r="W51" s="12">
        <v>0.03581661891117478</v>
      </c>
      <c r="X51" s="11">
        <v>25</v>
      </c>
      <c r="Y51" s="12">
        <v>0.29847182425978985</v>
      </c>
    </row>
    <row r="52" spans="1:25" ht="12.75">
      <c r="A52" s="13">
        <v>49</v>
      </c>
      <c r="B52" s="13" t="s">
        <v>371</v>
      </c>
      <c r="C52" s="11">
        <v>9278</v>
      </c>
      <c r="D52" s="11">
        <v>972</v>
      </c>
      <c r="E52" s="12">
        <v>10.476395774951499</v>
      </c>
      <c r="F52" s="11">
        <v>7906</v>
      </c>
      <c r="G52" s="12">
        <v>85.21233024358698</v>
      </c>
      <c r="H52" s="11">
        <v>57</v>
      </c>
      <c r="I52" s="12">
        <v>0.6143565423582669</v>
      </c>
      <c r="J52" s="11">
        <v>168</v>
      </c>
      <c r="K52" s="12">
        <v>1.8107350722138391</v>
      </c>
      <c r="L52" s="11">
        <v>21</v>
      </c>
      <c r="M52" s="12">
        <v>0.2263418840267299</v>
      </c>
      <c r="N52" s="11">
        <v>44</v>
      </c>
      <c r="O52" s="12">
        <v>0.47424013796076736</v>
      </c>
      <c r="P52" s="11">
        <v>38</v>
      </c>
      <c r="Q52" s="12">
        <v>0.40957102823884456</v>
      </c>
      <c r="R52" s="11">
        <v>147</v>
      </c>
      <c r="S52" s="12">
        <v>1.5843931881871092</v>
      </c>
      <c r="T52" s="11">
        <v>0</v>
      </c>
      <c r="U52" s="12">
        <v>0</v>
      </c>
      <c r="V52" s="11">
        <v>1</v>
      </c>
      <c r="W52" s="12">
        <v>0.010778184953653805</v>
      </c>
      <c r="X52" s="11">
        <v>49</v>
      </c>
      <c r="Y52" s="12">
        <v>0.5281310627290364</v>
      </c>
    </row>
    <row r="53" spans="1:25" ht="12.75">
      <c r="A53" s="13">
        <v>50</v>
      </c>
      <c r="B53" s="13" t="s">
        <v>372</v>
      </c>
      <c r="C53" s="11">
        <v>8034</v>
      </c>
      <c r="D53" s="11">
        <v>794</v>
      </c>
      <c r="E53" s="12">
        <v>9.882997261638039</v>
      </c>
      <c r="F53" s="11">
        <v>5616</v>
      </c>
      <c r="G53" s="12">
        <v>69.90291262135922</v>
      </c>
      <c r="H53" s="11">
        <v>103</v>
      </c>
      <c r="I53" s="12">
        <v>1.282051282051282</v>
      </c>
      <c r="J53" s="11">
        <v>751</v>
      </c>
      <c r="K53" s="12">
        <v>9.347771969131193</v>
      </c>
      <c r="L53" s="11">
        <v>92</v>
      </c>
      <c r="M53" s="12">
        <v>1.1451331839681353</v>
      </c>
      <c r="N53" s="11">
        <v>75</v>
      </c>
      <c r="O53" s="12">
        <v>0.9335324869305451</v>
      </c>
      <c r="P53" s="11">
        <v>509</v>
      </c>
      <c r="Q53" s="12">
        <v>6.335573811301967</v>
      </c>
      <c r="R53" s="11">
        <v>253</v>
      </c>
      <c r="S53" s="12">
        <v>3.1491162559123724</v>
      </c>
      <c r="T53" s="11">
        <v>10</v>
      </c>
      <c r="U53" s="12">
        <v>0.12447099825740601</v>
      </c>
      <c r="V53" s="11">
        <v>35</v>
      </c>
      <c r="W53" s="12">
        <v>0.43564849390092103</v>
      </c>
      <c r="X53" s="11">
        <v>153</v>
      </c>
      <c r="Y53" s="12">
        <v>1.9044062733383122</v>
      </c>
    </row>
    <row r="54" spans="1:25" ht="12.75">
      <c r="A54" s="13">
        <v>51</v>
      </c>
      <c r="B54" s="13" t="s">
        <v>373</v>
      </c>
      <c r="C54" s="11">
        <v>8857</v>
      </c>
      <c r="D54" s="11">
        <v>2517</v>
      </c>
      <c r="E54" s="12">
        <v>28.41820029355312</v>
      </c>
      <c r="F54" s="11">
        <v>6137</v>
      </c>
      <c r="G54" s="12">
        <v>69.28982725527831</v>
      </c>
      <c r="H54" s="11">
        <v>21</v>
      </c>
      <c r="I54" s="12">
        <v>0.23710059839674832</v>
      </c>
      <c r="J54" s="11">
        <v>145</v>
      </c>
      <c r="K54" s="12">
        <v>1.6371231794061196</v>
      </c>
      <c r="L54" s="11">
        <v>7</v>
      </c>
      <c r="M54" s="12">
        <v>0.0790335327989161</v>
      </c>
      <c r="N54" s="11">
        <v>12</v>
      </c>
      <c r="O54" s="12">
        <v>0.13548605622671334</v>
      </c>
      <c r="P54" s="11">
        <v>17</v>
      </c>
      <c r="Q54" s="12">
        <v>0.19193857965451055</v>
      </c>
      <c r="R54" s="11">
        <v>16</v>
      </c>
      <c r="S54" s="12">
        <v>0.1806480749689511</v>
      </c>
      <c r="T54" s="11">
        <v>1</v>
      </c>
      <c r="U54" s="12">
        <v>0.011290504685559444</v>
      </c>
      <c r="V54" s="11">
        <v>0</v>
      </c>
      <c r="W54" s="12">
        <v>0</v>
      </c>
      <c r="X54" s="11">
        <v>7</v>
      </c>
      <c r="Y54" s="12">
        <v>0.0790335327989161</v>
      </c>
    </row>
    <row r="55" spans="1:25" ht="12.75">
      <c r="A55" s="13">
        <v>52</v>
      </c>
      <c r="B55" s="13" t="s">
        <v>374</v>
      </c>
      <c r="C55" s="11">
        <v>9794</v>
      </c>
      <c r="D55" s="11">
        <v>1729</v>
      </c>
      <c r="E55" s="12">
        <v>17.65366550949561</v>
      </c>
      <c r="F55" s="11">
        <v>7667</v>
      </c>
      <c r="G55" s="12">
        <v>78.28262201347765</v>
      </c>
      <c r="H55" s="11">
        <v>34</v>
      </c>
      <c r="I55" s="12">
        <v>0.34715131713293856</v>
      </c>
      <c r="J55" s="11">
        <v>122</v>
      </c>
      <c r="K55" s="12">
        <v>1.2456606085358382</v>
      </c>
      <c r="L55" s="11">
        <v>1</v>
      </c>
      <c r="M55" s="12">
        <v>0.010210332856851132</v>
      </c>
      <c r="N55" s="11">
        <v>55</v>
      </c>
      <c r="O55" s="12">
        <v>0.5615683071268123</v>
      </c>
      <c r="P55" s="11">
        <v>44</v>
      </c>
      <c r="Q55" s="12">
        <v>0.44925464570144985</v>
      </c>
      <c r="R55" s="11">
        <v>176</v>
      </c>
      <c r="S55" s="12">
        <v>1.7970185828057994</v>
      </c>
      <c r="T55" s="11">
        <v>2</v>
      </c>
      <c r="U55" s="12">
        <v>0.020420665713702265</v>
      </c>
      <c r="V55" s="11">
        <v>1</v>
      </c>
      <c r="W55" s="12">
        <v>0.010210332856851132</v>
      </c>
      <c r="X55" s="11">
        <v>34</v>
      </c>
      <c r="Y55" s="12">
        <v>0.34715131713293856</v>
      </c>
    </row>
    <row r="56" spans="1:25" ht="12.75">
      <c r="A56" s="13">
        <v>53</v>
      </c>
      <c r="B56" s="13" t="s">
        <v>116</v>
      </c>
      <c r="C56" s="11">
        <v>10693</v>
      </c>
      <c r="D56" s="11">
        <v>1341</v>
      </c>
      <c r="E56" s="12">
        <v>12.540914617039183</v>
      </c>
      <c r="F56" s="11">
        <v>8335</v>
      </c>
      <c r="G56" s="12">
        <v>77.9481904049378</v>
      </c>
      <c r="H56" s="11">
        <v>70</v>
      </c>
      <c r="I56" s="12">
        <v>0.6546338726269523</v>
      </c>
      <c r="J56" s="11">
        <v>564</v>
      </c>
      <c r="K56" s="12">
        <v>5.274478630880015</v>
      </c>
      <c r="L56" s="11">
        <v>28</v>
      </c>
      <c r="M56" s="12">
        <v>0.2618535490507809</v>
      </c>
      <c r="N56" s="11">
        <v>106</v>
      </c>
      <c r="O56" s="12">
        <v>0.9913027214065275</v>
      </c>
      <c r="P56" s="11">
        <v>213</v>
      </c>
      <c r="Q56" s="12">
        <v>1.9919573552791545</v>
      </c>
      <c r="R56" s="11">
        <v>121</v>
      </c>
      <c r="S56" s="12">
        <v>1.1315814083980174</v>
      </c>
      <c r="T56" s="11">
        <v>1</v>
      </c>
      <c r="U56" s="12">
        <v>0.009351912466099318</v>
      </c>
      <c r="V56" s="11">
        <v>16</v>
      </c>
      <c r="W56" s="12">
        <v>0.14963059945758908</v>
      </c>
      <c r="X56" s="11">
        <v>89</v>
      </c>
      <c r="Y56" s="12">
        <v>0.8323202094828391</v>
      </c>
    </row>
    <row r="57" spans="1:25" ht="12.75">
      <c r="A57" s="13">
        <v>54</v>
      </c>
      <c r="B57" s="13" t="s">
        <v>375</v>
      </c>
      <c r="C57" s="11">
        <v>8629</v>
      </c>
      <c r="D57" s="11">
        <v>691</v>
      </c>
      <c r="E57" s="12">
        <v>8.007880403291228</v>
      </c>
      <c r="F57" s="11">
        <v>6071</v>
      </c>
      <c r="G57" s="12">
        <v>70.35577703094216</v>
      </c>
      <c r="H57" s="11">
        <v>116</v>
      </c>
      <c r="I57" s="12">
        <v>1.3443040908564143</v>
      </c>
      <c r="J57" s="11">
        <v>1037</v>
      </c>
      <c r="K57" s="12">
        <v>12.017615019121566</v>
      </c>
      <c r="L57" s="11">
        <v>86</v>
      </c>
      <c r="M57" s="12">
        <v>0.9966392397728588</v>
      </c>
      <c r="N57" s="11">
        <v>82</v>
      </c>
      <c r="O57" s="12">
        <v>0.9502839262950517</v>
      </c>
      <c r="P57" s="11">
        <v>357</v>
      </c>
      <c r="Q57" s="12">
        <v>4.13721172789431</v>
      </c>
      <c r="R57" s="11">
        <v>278</v>
      </c>
      <c r="S57" s="12">
        <v>3.221694286707614</v>
      </c>
      <c r="T57" s="11">
        <v>14</v>
      </c>
      <c r="U57" s="12">
        <v>0.16224359717232587</v>
      </c>
      <c r="V57" s="11">
        <v>49</v>
      </c>
      <c r="W57" s="12">
        <v>0.5678525901031406</v>
      </c>
      <c r="X57" s="11">
        <v>162</v>
      </c>
      <c r="Y57" s="12">
        <v>1.8773901958511994</v>
      </c>
    </row>
    <row r="58" spans="1:25" ht="12.75">
      <c r="A58" s="13">
        <v>55</v>
      </c>
      <c r="B58" s="13" t="s">
        <v>376</v>
      </c>
      <c r="C58" s="11">
        <v>7753</v>
      </c>
      <c r="D58" s="11">
        <v>1723</v>
      </c>
      <c r="E58" s="12">
        <v>22.223655359215787</v>
      </c>
      <c r="F58" s="11">
        <v>5859</v>
      </c>
      <c r="G58" s="12">
        <v>75.57074680768736</v>
      </c>
      <c r="H58" s="11">
        <v>14</v>
      </c>
      <c r="I58" s="12">
        <v>0.18057526118921707</v>
      </c>
      <c r="J58" s="11">
        <v>101</v>
      </c>
      <c r="K58" s="12">
        <v>1.3027215271507804</v>
      </c>
      <c r="L58" s="11">
        <v>6</v>
      </c>
      <c r="M58" s="12">
        <v>0.0773893976525216</v>
      </c>
      <c r="N58" s="11">
        <v>12</v>
      </c>
      <c r="O58" s="12">
        <v>0.1547787953050432</v>
      </c>
      <c r="P58" s="11">
        <v>38</v>
      </c>
      <c r="Q58" s="12">
        <v>0.4901328517993035</v>
      </c>
      <c r="R58" s="11">
        <v>18</v>
      </c>
      <c r="S58" s="12">
        <v>0.2321681929575648</v>
      </c>
      <c r="T58" s="11">
        <v>0</v>
      </c>
      <c r="U58" s="12">
        <v>0</v>
      </c>
      <c r="V58" s="11">
        <v>3</v>
      </c>
      <c r="W58" s="12">
        <v>0.0386946988262608</v>
      </c>
      <c r="X58" s="11">
        <v>11</v>
      </c>
      <c r="Y58" s="12">
        <v>0.14188056236295626</v>
      </c>
    </row>
    <row r="59" spans="1:25" ht="12.75">
      <c r="A59" s="13">
        <v>56</v>
      </c>
      <c r="B59" s="13" t="s">
        <v>377</v>
      </c>
      <c r="C59" s="11">
        <v>8305</v>
      </c>
      <c r="D59" s="11">
        <v>1927</v>
      </c>
      <c r="E59" s="12">
        <v>23.20288982540638</v>
      </c>
      <c r="F59" s="11">
        <v>6220</v>
      </c>
      <c r="G59" s="12">
        <v>74.894641782059</v>
      </c>
      <c r="H59" s="11">
        <v>19</v>
      </c>
      <c r="I59" s="12">
        <v>0.22877784467188442</v>
      </c>
      <c r="J59" s="11">
        <v>96</v>
      </c>
      <c r="K59" s="12">
        <v>1.155930162552679</v>
      </c>
      <c r="L59" s="11">
        <v>7</v>
      </c>
      <c r="M59" s="12">
        <v>0.08428657435279951</v>
      </c>
      <c r="N59" s="11">
        <v>16</v>
      </c>
      <c r="O59" s="12">
        <v>0.19265502709211318</v>
      </c>
      <c r="P59" s="11">
        <v>17</v>
      </c>
      <c r="Q59" s="12">
        <v>0.20469596628537026</v>
      </c>
      <c r="R59" s="11">
        <v>22</v>
      </c>
      <c r="S59" s="12">
        <v>0.26490066225165565</v>
      </c>
      <c r="T59" s="11">
        <v>0</v>
      </c>
      <c r="U59" s="12">
        <v>0</v>
      </c>
      <c r="V59" s="11">
        <v>2</v>
      </c>
      <c r="W59" s="12">
        <v>0.024081878386514148</v>
      </c>
      <c r="X59" s="11">
        <v>10</v>
      </c>
      <c r="Y59" s="12">
        <v>0.12040939193257075</v>
      </c>
    </row>
    <row r="60" spans="1:25" ht="12.75">
      <c r="A60" s="13">
        <v>57</v>
      </c>
      <c r="B60" s="13" t="s">
        <v>117</v>
      </c>
      <c r="C60" s="11">
        <v>9534</v>
      </c>
      <c r="D60" s="11">
        <v>1241</v>
      </c>
      <c r="E60" s="12">
        <v>13.01657226767359</v>
      </c>
      <c r="F60" s="11">
        <v>7887</v>
      </c>
      <c r="G60" s="12">
        <v>82.72498426683448</v>
      </c>
      <c r="H60" s="11">
        <v>47</v>
      </c>
      <c r="I60" s="12">
        <v>0.4929725194042374</v>
      </c>
      <c r="J60" s="11">
        <v>232</v>
      </c>
      <c r="K60" s="12">
        <v>2.433396265995385</v>
      </c>
      <c r="L60" s="11">
        <v>24</v>
      </c>
      <c r="M60" s="12">
        <v>0.25173064820641916</v>
      </c>
      <c r="N60" s="11">
        <v>51</v>
      </c>
      <c r="O60" s="12">
        <v>0.5349276274386406</v>
      </c>
      <c r="P60" s="11">
        <v>69</v>
      </c>
      <c r="Q60" s="12">
        <v>0.723725613593455</v>
      </c>
      <c r="R60" s="11">
        <v>74</v>
      </c>
      <c r="S60" s="12">
        <v>0.776169498636459</v>
      </c>
      <c r="T60" s="11">
        <v>1</v>
      </c>
      <c r="U60" s="12">
        <v>0.010488777008600797</v>
      </c>
      <c r="V60" s="11">
        <v>8</v>
      </c>
      <c r="W60" s="12">
        <v>0.08391021606880637</v>
      </c>
      <c r="X60" s="11">
        <v>31</v>
      </c>
      <c r="Y60" s="12">
        <v>0.3251520872666247</v>
      </c>
    </row>
    <row r="61" spans="1:25" ht="12.75">
      <c r="A61" s="13">
        <v>58</v>
      </c>
      <c r="B61" s="13" t="s">
        <v>378</v>
      </c>
      <c r="C61" s="11">
        <v>10173</v>
      </c>
      <c r="D61" s="11">
        <v>3344</v>
      </c>
      <c r="E61" s="12">
        <v>32.871326059176255</v>
      </c>
      <c r="F61" s="11">
        <v>4976</v>
      </c>
      <c r="G61" s="12">
        <v>48.91379140863069</v>
      </c>
      <c r="H61" s="11">
        <v>18</v>
      </c>
      <c r="I61" s="12">
        <v>0.17693895606015925</v>
      </c>
      <c r="J61" s="11">
        <v>1691</v>
      </c>
      <c r="K61" s="12">
        <v>16.622431927651625</v>
      </c>
      <c r="L61" s="11">
        <v>22</v>
      </c>
      <c r="M61" s="12">
        <v>0.21625872407352795</v>
      </c>
      <c r="N61" s="11">
        <v>27</v>
      </c>
      <c r="O61" s="12">
        <v>0.26540843409023884</v>
      </c>
      <c r="P61" s="11">
        <v>81</v>
      </c>
      <c r="Q61" s="12">
        <v>0.7962253022707166</v>
      </c>
      <c r="R61" s="11">
        <v>24</v>
      </c>
      <c r="S61" s="12">
        <v>0.23591860808021234</v>
      </c>
      <c r="T61" s="11">
        <v>0</v>
      </c>
      <c r="U61" s="12">
        <v>0</v>
      </c>
      <c r="V61" s="11">
        <v>8</v>
      </c>
      <c r="W61" s="12">
        <v>0.07863953602673744</v>
      </c>
      <c r="X61" s="11">
        <v>10</v>
      </c>
      <c r="Y61" s="12">
        <v>0.0982994200334218</v>
      </c>
    </row>
    <row r="62" spans="1:25" ht="12.75">
      <c r="A62" s="13">
        <v>59</v>
      </c>
      <c r="B62" s="13" t="s">
        <v>379</v>
      </c>
      <c r="C62" s="11">
        <v>10297</v>
      </c>
      <c r="D62" s="11">
        <v>2989</v>
      </c>
      <c r="E62" s="12">
        <v>29.027872195785182</v>
      </c>
      <c r="F62" s="11">
        <v>5640</v>
      </c>
      <c r="G62" s="12">
        <v>54.773234922793044</v>
      </c>
      <c r="H62" s="11">
        <v>22</v>
      </c>
      <c r="I62" s="12">
        <v>0.21365446246479555</v>
      </c>
      <c r="J62" s="11">
        <v>1552</v>
      </c>
      <c r="K62" s="12">
        <v>15.072351170243762</v>
      </c>
      <c r="L62" s="11">
        <v>19</v>
      </c>
      <c r="M62" s="12">
        <v>0.184519763037778</v>
      </c>
      <c r="N62" s="11">
        <v>19</v>
      </c>
      <c r="O62" s="12">
        <v>0.184519763037778</v>
      </c>
      <c r="P62" s="11">
        <v>33</v>
      </c>
      <c r="Q62" s="12">
        <v>0.32048169369719337</v>
      </c>
      <c r="R62" s="11">
        <v>32</v>
      </c>
      <c r="S62" s="12">
        <v>0.3107701272215208</v>
      </c>
      <c r="T62" s="11">
        <v>0</v>
      </c>
      <c r="U62" s="12">
        <v>0</v>
      </c>
      <c r="V62" s="11">
        <v>4</v>
      </c>
      <c r="W62" s="12">
        <v>0.0388462659026901</v>
      </c>
      <c r="X62" s="11">
        <v>17</v>
      </c>
      <c r="Y62" s="12">
        <v>0.16509663008643294</v>
      </c>
    </row>
    <row r="63" spans="1:25" ht="12.75">
      <c r="A63" s="13">
        <v>60</v>
      </c>
      <c r="B63" s="13" t="s">
        <v>118</v>
      </c>
      <c r="C63" s="11">
        <v>10369</v>
      </c>
      <c r="D63" s="11">
        <v>1510</v>
      </c>
      <c r="E63" s="12">
        <v>14.562638634390973</v>
      </c>
      <c r="F63" s="11">
        <v>8204</v>
      </c>
      <c r="G63" s="12">
        <v>79.12045520300896</v>
      </c>
      <c r="H63" s="11">
        <v>92</v>
      </c>
      <c r="I63" s="12">
        <v>0.8872601022277944</v>
      </c>
      <c r="J63" s="11">
        <v>231</v>
      </c>
      <c r="K63" s="12">
        <v>2.2277943871154404</v>
      </c>
      <c r="L63" s="11">
        <v>20</v>
      </c>
      <c r="M63" s="12">
        <v>0.19288263091908575</v>
      </c>
      <c r="N63" s="11">
        <v>31</v>
      </c>
      <c r="O63" s="12">
        <v>0.2989680779245829</v>
      </c>
      <c r="P63" s="11">
        <v>106</v>
      </c>
      <c r="Q63" s="12">
        <v>1.0222779438711544</v>
      </c>
      <c r="R63" s="11">
        <v>228</v>
      </c>
      <c r="S63" s="12">
        <v>2.1988619924775774</v>
      </c>
      <c r="T63" s="11">
        <v>1</v>
      </c>
      <c r="U63" s="12">
        <v>0.009644131545954287</v>
      </c>
      <c r="V63" s="11">
        <v>4</v>
      </c>
      <c r="W63" s="12">
        <v>0.03857652618381715</v>
      </c>
      <c r="X63" s="11">
        <v>57</v>
      </c>
      <c r="Y63" s="12">
        <v>0.5497154981193944</v>
      </c>
    </row>
    <row r="64" spans="1:37" ht="12.75">
      <c r="A64" s="202" t="s">
        <v>171</v>
      </c>
      <c r="B64" s="19" t="s">
        <v>89</v>
      </c>
      <c r="C64" s="14">
        <v>123867</v>
      </c>
      <c r="D64" s="14">
        <v>13606</v>
      </c>
      <c r="E64" s="12">
        <v>10.984362259520292</v>
      </c>
      <c r="F64" s="14">
        <v>83069</v>
      </c>
      <c r="G64" s="12">
        <v>67.06305957196025</v>
      </c>
      <c r="H64" s="14">
        <v>1558</v>
      </c>
      <c r="I64" s="12">
        <v>1.2578007055955178</v>
      </c>
      <c r="J64" s="204">
        <v>13464</v>
      </c>
      <c r="K64" s="203">
        <v>10.869723170820315</v>
      </c>
      <c r="L64" s="14">
        <v>1377</v>
      </c>
      <c r="M64" s="12">
        <v>1.1116762333793504</v>
      </c>
      <c r="N64" s="14">
        <v>1480</v>
      </c>
      <c r="O64" s="12">
        <v>1.1948299385631362</v>
      </c>
      <c r="P64" s="14">
        <v>7573</v>
      </c>
      <c r="Q64" s="12">
        <v>6.1138156248234</v>
      </c>
      <c r="R64" s="14">
        <v>3597</v>
      </c>
      <c r="S64" s="12">
        <v>2.903921141224055</v>
      </c>
      <c r="T64" s="14">
        <v>152</v>
      </c>
      <c r="U64" s="12">
        <v>0.12271226396053832</v>
      </c>
      <c r="V64" s="14">
        <v>490</v>
      </c>
      <c r="W64" s="12">
        <v>0.3955855877675249</v>
      </c>
      <c r="X64" s="14">
        <v>1751</v>
      </c>
      <c r="Y64" s="12">
        <v>1.4136129881243593</v>
      </c>
      <c r="AA64" s="12"/>
      <c r="AC64" s="12"/>
      <c r="AE64" s="12"/>
      <c r="AG64" s="12"/>
      <c r="AI64" s="12"/>
      <c r="AK64" s="12"/>
    </row>
    <row r="65" spans="1:37" ht="12.75">
      <c r="A65" s="202" t="s">
        <v>172</v>
      </c>
      <c r="B65" s="19" t="s">
        <v>90</v>
      </c>
      <c r="C65" s="14">
        <v>83818</v>
      </c>
      <c r="D65" s="14">
        <v>15074</v>
      </c>
      <c r="E65" s="12">
        <v>17.98420387029039</v>
      </c>
      <c r="F65" s="14">
        <v>62959</v>
      </c>
      <c r="G65" s="12">
        <v>75.11393734042807</v>
      </c>
      <c r="H65" s="14">
        <v>443</v>
      </c>
      <c r="I65" s="12">
        <v>0.5285260922474886</v>
      </c>
      <c r="J65" s="204">
        <v>2703</v>
      </c>
      <c r="K65" s="203">
        <v>3.2248443055191007</v>
      </c>
      <c r="L65" s="14">
        <v>196</v>
      </c>
      <c r="M65" s="12">
        <v>0.23383998663771507</v>
      </c>
      <c r="N65" s="14">
        <v>394</v>
      </c>
      <c r="O65" s="12">
        <v>0.47006609558805984</v>
      </c>
      <c r="P65" s="14">
        <v>563</v>
      </c>
      <c r="Q65" s="12">
        <v>0.6716934310052733</v>
      </c>
      <c r="R65" s="14">
        <v>1997</v>
      </c>
      <c r="S65" s="12">
        <v>2.382543129160801</v>
      </c>
      <c r="T65" s="14">
        <v>20</v>
      </c>
      <c r="U65" s="12">
        <v>0.023861223126297453</v>
      </c>
      <c r="V65" s="14">
        <v>62</v>
      </c>
      <c r="W65" s="12">
        <v>0.07396979169152211</v>
      </c>
      <c r="X65" s="14">
        <v>325</v>
      </c>
      <c r="Y65" s="12">
        <v>0.38774487580233363</v>
      </c>
      <c r="AA65" s="12"/>
      <c r="AC65" s="12"/>
      <c r="AE65" s="12"/>
      <c r="AG65" s="12"/>
      <c r="AI65" s="12"/>
      <c r="AK65" s="12"/>
    </row>
    <row r="66" spans="1:37" ht="12.75">
      <c r="A66" s="202" t="s">
        <v>173</v>
      </c>
      <c r="B66" s="19" t="s">
        <v>91</v>
      </c>
      <c r="C66" s="14">
        <v>95262</v>
      </c>
      <c r="D66" s="14">
        <v>25199</v>
      </c>
      <c r="E66" s="12">
        <v>26.45231047007201</v>
      </c>
      <c r="F66" s="14">
        <v>63917</v>
      </c>
      <c r="G66" s="12">
        <v>67.09600890176566</v>
      </c>
      <c r="H66" s="14">
        <v>256</v>
      </c>
      <c r="I66" s="12">
        <v>0.26873254813041925</v>
      </c>
      <c r="J66" s="204">
        <v>5097</v>
      </c>
      <c r="K66" s="203">
        <v>5.350507022737292</v>
      </c>
      <c r="L66" s="14">
        <v>115</v>
      </c>
      <c r="M66" s="12">
        <v>0.12071969935546177</v>
      </c>
      <c r="N66" s="14">
        <v>208</v>
      </c>
      <c r="O66" s="12">
        <v>0.21834519535596564</v>
      </c>
      <c r="P66" s="14">
        <v>371</v>
      </c>
      <c r="Q66" s="12">
        <v>0.38945224748588103</v>
      </c>
      <c r="R66" s="14">
        <v>292</v>
      </c>
      <c r="S66" s="12">
        <v>0.3065230627112595</v>
      </c>
      <c r="T66" s="14">
        <v>6</v>
      </c>
      <c r="U66" s="12">
        <v>0.006298419096806702</v>
      </c>
      <c r="V66" s="14">
        <v>29</v>
      </c>
      <c r="W66" s="12">
        <v>0.03044235896789906</v>
      </c>
      <c r="X66" s="14">
        <v>119</v>
      </c>
      <c r="Y66" s="12">
        <v>0.12491864541999957</v>
      </c>
      <c r="AA66" s="12"/>
      <c r="AC66" s="12"/>
      <c r="AE66" s="12"/>
      <c r="AG66" s="12"/>
      <c r="AI66" s="12"/>
      <c r="AK66" s="12"/>
    </row>
    <row r="67" spans="1:37" ht="12.75">
      <c r="A67" s="202" t="s">
        <v>174</v>
      </c>
      <c r="B67" s="20" t="s">
        <v>92</v>
      </c>
      <c r="C67" s="14">
        <v>169508</v>
      </c>
      <c r="D67" s="14">
        <v>27168</v>
      </c>
      <c r="E67" s="12">
        <v>16.027562120961843</v>
      </c>
      <c r="F67" s="14">
        <v>132208</v>
      </c>
      <c r="G67" s="12">
        <v>77.99513887250158</v>
      </c>
      <c r="H67" s="14">
        <v>785</v>
      </c>
      <c r="I67" s="12">
        <v>0.46310498619534185</v>
      </c>
      <c r="J67" s="204">
        <v>4921</v>
      </c>
      <c r="K67" s="203">
        <v>2.903107817920098</v>
      </c>
      <c r="L67" s="14">
        <v>285</v>
      </c>
      <c r="M67" s="12">
        <v>0.1681336574084999</v>
      </c>
      <c r="N67" s="14">
        <v>800</v>
      </c>
      <c r="O67" s="12">
        <v>0.4719541260589471</v>
      </c>
      <c r="P67" s="14">
        <v>1250</v>
      </c>
      <c r="Q67" s="12">
        <v>0.7374283219671047</v>
      </c>
      <c r="R67" s="14">
        <v>3075</v>
      </c>
      <c r="S67" s="12">
        <v>1.814073672039078</v>
      </c>
      <c r="T67" s="14">
        <v>15</v>
      </c>
      <c r="U67" s="12">
        <v>0.008849139863605257</v>
      </c>
      <c r="V67" s="14">
        <v>71</v>
      </c>
      <c r="W67" s="12">
        <v>0.041885928687731555</v>
      </c>
      <c r="X67" s="14">
        <v>445</v>
      </c>
      <c r="Y67" s="12">
        <v>0.2625244826202893</v>
      </c>
      <c r="AA67" s="12"/>
      <c r="AC67" s="12"/>
      <c r="AE67" s="12"/>
      <c r="AG67" s="12"/>
      <c r="AI67" s="12"/>
      <c r="AK67" s="12"/>
    </row>
    <row r="68" spans="1:37" ht="12.75">
      <c r="A68" s="202" t="s">
        <v>175</v>
      </c>
      <c r="B68" s="21" t="s">
        <v>93</v>
      </c>
      <c r="C68" s="14">
        <v>148755</v>
      </c>
      <c r="D68" s="14">
        <v>19240</v>
      </c>
      <c r="E68" s="12">
        <v>12.934019024570603</v>
      </c>
      <c r="F68" s="14">
        <v>119463</v>
      </c>
      <c r="G68" s="12">
        <v>80.3085610567712</v>
      </c>
      <c r="H68" s="14">
        <v>963</v>
      </c>
      <c r="I68" s="12">
        <v>0.6473731975395784</v>
      </c>
      <c r="J68" s="204">
        <v>5015</v>
      </c>
      <c r="K68" s="203">
        <v>3.371315249907566</v>
      </c>
      <c r="L68" s="14">
        <v>483</v>
      </c>
      <c r="M68" s="12">
        <v>0.3246949682363618</v>
      </c>
      <c r="N68" s="14">
        <v>1101</v>
      </c>
      <c r="O68" s="12">
        <v>0.7401431884642533</v>
      </c>
      <c r="P68" s="14">
        <v>2555</v>
      </c>
      <c r="Q68" s="12">
        <v>1.7175893247285805</v>
      </c>
      <c r="R68" s="14">
        <v>1586</v>
      </c>
      <c r="S68" s="12">
        <v>1.0661826493227118</v>
      </c>
      <c r="T68" s="14">
        <v>38</v>
      </c>
      <c r="U68" s="12">
        <v>0.02554535981983799</v>
      </c>
      <c r="V68" s="14">
        <v>198</v>
      </c>
      <c r="W68" s="12">
        <v>0.1331047695875769</v>
      </c>
      <c r="X68" s="14">
        <v>897</v>
      </c>
      <c r="Y68" s="12">
        <v>0.6030049410103863</v>
      </c>
      <c r="AA68" s="12"/>
      <c r="AC68" s="12"/>
      <c r="AE68" s="12"/>
      <c r="AG68" s="12"/>
      <c r="AI68" s="12"/>
      <c r="AK68" s="12"/>
    </row>
    <row r="69" spans="1:25" ht="12.75">
      <c r="A69" s="202" t="s">
        <v>380</v>
      </c>
      <c r="B69" s="13" t="s">
        <v>381</v>
      </c>
      <c r="C69" s="13">
        <v>621210</v>
      </c>
      <c r="D69" s="13">
        <v>100287</v>
      </c>
      <c r="E69" s="12">
        <v>16.14381610083547</v>
      </c>
      <c r="F69" s="13">
        <v>461616</v>
      </c>
      <c r="G69" s="12">
        <v>74.30917081180277</v>
      </c>
      <c r="H69" s="13">
        <v>4005</v>
      </c>
      <c r="I69" s="12">
        <v>0.6447095185203071</v>
      </c>
      <c r="J69" s="13">
        <v>31200</v>
      </c>
      <c r="K69" s="203">
        <v>5.022456174240595</v>
      </c>
      <c r="L69" s="13">
        <v>2456</v>
      </c>
      <c r="M69" s="12">
        <v>0.3953574475620161</v>
      </c>
      <c r="N69" s="13">
        <v>3983</v>
      </c>
      <c r="O69" s="12">
        <v>0.6411680430128298</v>
      </c>
      <c r="P69" s="13">
        <v>12312</v>
      </c>
      <c r="Q69" s="12">
        <v>1.9819384749118656</v>
      </c>
      <c r="R69" s="13">
        <v>10547</v>
      </c>
      <c r="S69" s="12">
        <v>1.6978155535165245</v>
      </c>
      <c r="T69" s="13">
        <v>231</v>
      </c>
      <c r="U69" s="12">
        <v>0.0371854928285121</v>
      </c>
      <c r="V69" s="13">
        <v>850</v>
      </c>
      <c r="W69" s="12">
        <v>0.13682973551617006</v>
      </c>
      <c r="X69" s="13">
        <v>3537</v>
      </c>
      <c r="Y69" s="12">
        <v>0.5693726759066983</v>
      </c>
    </row>
    <row r="70" spans="1:30" ht="12.75">
      <c r="A70" s="202" t="s">
        <v>382</v>
      </c>
      <c r="B70" s="128" t="s">
        <v>383</v>
      </c>
      <c r="C70" s="13">
        <v>5846965</v>
      </c>
      <c r="D70" s="13">
        <v>977698</v>
      </c>
      <c r="E70" s="12">
        <v>16.72146147616755</v>
      </c>
      <c r="F70" s="13">
        <v>4480603</v>
      </c>
      <c r="G70" s="12">
        <v>76.63126083361198</v>
      </c>
      <c r="H70" s="13">
        <v>43520</v>
      </c>
      <c r="I70" s="12">
        <v>0.7443177785398065</v>
      </c>
      <c r="J70" s="13">
        <v>195077</v>
      </c>
      <c r="K70" s="12">
        <v>3.336380498258498</v>
      </c>
      <c r="L70" s="13">
        <v>12389</v>
      </c>
      <c r="M70" s="12">
        <v>0.21188770584397204</v>
      </c>
      <c r="N70" s="13">
        <v>48273</v>
      </c>
      <c r="O70" s="12">
        <v>0.8256078153366746</v>
      </c>
      <c r="P70" s="13">
        <v>81891</v>
      </c>
      <c r="Q70" s="12">
        <v>1.400572775790517</v>
      </c>
      <c r="R70" s="12">
        <v>44631</v>
      </c>
      <c r="S70" s="12">
        <v>0.7633190894763352</v>
      </c>
      <c r="T70" s="13">
        <v>770</v>
      </c>
      <c r="U70" s="12">
        <v>0.013169225401554484</v>
      </c>
      <c r="V70" s="13">
        <v>4754</v>
      </c>
      <c r="W70" s="12">
        <v>0.081307139687</v>
      </c>
      <c r="X70" s="13">
        <v>17692</v>
      </c>
      <c r="Y70" s="12">
        <v>0.3025843322133791</v>
      </c>
      <c r="AD70" s="12"/>
    </row>
    <row r="71" spans="1:29" ht="12.75">
      <c r="A71" s="202" t="s">
        <v>384</v>
      </c>
      <c r="B71" s="128" t="s">
        <v>385</v>
      </c>
      <c r="C71" s="13">
        <v>56075912</v>
      </c>
      <c r="D71" s="13">
        <v>9458051</v>
      </c>
      <c r="E71" s="12">
        <v>16.866513022561275</v>
      </c>
      <c r="F71" s="13">
        <v>42456526</v>
      </c>
      <c r="G71" s="12">
        <v>75.71259117462058</v>
      </c>
      <c r="H71" s="13">
        <v>409065</v>
      </c>
      <c r="I71" s="12">
        <v>0.7294843461484852</v>
      </c>
      <c r="J71" s="13">
        <v>1940480</v>
      </c>
      <c r="K71" s="12">
        <v>3.460451967326006</v>
      </c>
      <c r="L71" s="13">
        <v>149284</v>
      </c>
      <c r="M71" s="12">
        <v>0.26621769432835973</v>
      </c>
      <c r="N71" s="13">
        <v>520635</v>
      </c>
      <c r="O71" s="12">
        <v>0.9284467812132953</v>
      </c>
      <c r="P71" s="13">
        <v>1135432</v>
      </c>
      <c r="Q71" s="12">
        <v>2.02481236506684</v>
      </c>
      <c r="R71" s="13">
        <v>336241</v>
      </c>
      <c r="S71" s="12">
        <v>0.5996175327473943</v>
      </c>
      <c r="T71" s="13">
        <v>9202</v>
      </c>
      <c r="U71" s="12">
        <v>0.016409898068175867</v>
      </c>
      <c r="V71" s="13">
        <v>74288</v>
      </c>
      <c r="W71" s="12">
        <v>0.13247756006179623</v>
      </c>
      <c r="X71" s="13">
        <v>210725</v>
      </c>
      <c r="Y71" s="12">
        <v>0.37578523912370787</v>
      </c>
      <c r="AC71" s="12"/>
    </row>
  </sheetData>
  <sheetProtection password="EE3C" sheet="1"/>
  <mergeCells count="13">
    <mergeCell ref="T2:U2"/>
    <mergeCell ref="A1:B2"/>
    <mergeCell ref="V2:W2"/>
    <mergeCell ref="X2:Y2"/>
    <mergeCell ref="C1:Y1"/>
    <mergeCell ref="D2:E2"/>
    <mergeCell ref="F2:G2"/>
    <mergeCell ref="H2:I2"/>
    <mergeCell ref="J2:K2"/>
    <mergeCell ref="L2:M2"/>
    <mergeCell ref="N2:O2"/>
    <mergeCell ref="P2:Q2"/>
    <mergeCell ref="R2:S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BX7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4" width="14.7109375" style="13" customWidth="1"/>
    <col min="5" max="5" width="14.7109375" style="12" customWidth="1"/>
    <col min="6" max="6" width="14.7109375" style="13" customWidth="1"/>
    <col min="7" max="7" width="14.7109375" style="12" customWidth="1"/>
    <col min="8" max="8" width="14.7109375" style="13" customWidth="1"/>
    <col min="9" max="11" width="14.7109375" style="12" customWidth="1"/>
    <col min="12" max="12" width="14.7109375" style="13" customWidth="1"/>
    <col min="13" max="13" width="14.7109375" style="12" customWidth="1"/>
    <col min="14" max="14" width="14.7109375" style="13" customWidth="1"/>
    <col min="15" max="15" width="14.7109375" style="12" customWidth="1"/>
    <col min="16" max="16384" width="14.7109375" style="13" customWidth="1"/>
  </cols>
  <sheetData>
    <row r="1" spans="1:15" s="128" customFormat="1" ht="12.75" customHeight="1">
      <c r="A1" s="338" t="s">
        <v>413</v>
      </c>
      <c r="B1" s="339"/>
      <c r="C1" s="348" t="s">
        <v>153</v>
      </c>
      <c r="D1" s="348"/>
      <c r="E1" s="348"/>
      <c r="F1" s="348"/>
      <c r="G1" s="348"/>
      <c r="H1" s="348"/>
      <c r="I1" s="348"/>
      <c r="J1" s="348"/>
      <c r="K1" s="348"/>
      <c r="L1" s="348"/>
      <c r="M1" s="348"/>
      <c r="N1" s="348"/>
      <c r="O1" s="348"/>
    </row>
    <row r="2" spans="1:15" s="227" customFormat="1" ht="38.25" customHeight="1">
      <c r="A2" s="340"/>
      <c r="B2" s="332"/>
      <c r="C2" s="180" t="s">
        <v>154</v>
      </c>
      <c r="D2" s="343" t="s">
        <v>155</v>
      </c>
      <c r="E2" s="343"/>
      <c r="F2" s="343" t="s">
        <v>156</v>
      </c>
      <c r="G2" s="343"/>
      <c r="H2" s="343" t="s">
        <v>157</v>
      </c>
      <c r="I2" s="343"/>
      <c r="J2" s="343" t="s">
        <v>293</v>
      </c>
      <c r="K2" s="343"/>
      <c r="L2" s="343" t="s">
        <v>158</v>
      </c>
      <c r="M2" s="343"/>
      <c r="N2" s="343" t="s">
        <v>159</v>
      </c>
      <c r="O2" s="343"/>
    </row>
    <row r="3" spans="1:15" s="228" customFormat="1" ht="51" customHeight="1">
      <c r="A3" s="177" t="s">
        <v>338</v>
      </c>
      <c r="B3" s="177" t="s">
        <v>339</v>
      </c>
      <c r="C3" s="177" t="s">
        <v>38</v>
      </c>
      <c r="D3" s="177" t="s">
        <v>7</v>
      </c>
      <c r="E3" s="239" t="s">
        <v>5</v>
      </c>
      <c r="F3" s="177" t="s">
        <v>7</v>
      </c>
      <c r="G3" s="239" t="s">
        <v>5</v>
      </c>
      <c r="H3" s="177" t="s">
        <v>7</v>
      </c>
      <c r="I3" s="239" t="s">
        <v>5</v>
      </c>
      <c r="J3" s="177" t="s">
        <v>7</v>
      </c>
      <c r="K3" s="239" t="s">
        <v>5</v>
      </c>
      <c r="L3" s="177" t="s">
        <v>7</v>
      </c>
      <c r="M3" s="239" t="s">
        <v>5</v>
      </c>
      <c r="N3" s="177" t="s">
        <v>7</v>
      </c>
      <c r="O3" s="239" t="s">
        <v>5</v>
      </c>
    </row>
    <row r="4" spans="1:76" ht="12.75">
      <c r="A4" s="13">
        <v>1</v>
      </c>
      <c r="B4" s="13" t="s">
        <v>340</v>
      </c>
      <c r="C4" s="11">
        <v>9907</v>
      </c>
      <c r="D4" s="11">
        <v>7391</v>
      </c>
      <c r="E4" s="12">
        <v>74.60381548400122</v>
      </c>
      <c r="F4" s="11">
        <v>584</v>
      </c>
      <c r="G4" s="12">
        <v>5.894821843141213</v>
      </c>
      <c r="H4" s="11">
        <v>512</v>
      </c>
      <c r="I4" s="12">
        <v>5.168062985767639</v>
      </c>
      <c r="J4" s="14">
        <v>1420</v>
      </c>
      <c r="K4" s="12">
        <v>14.333299687089937</v>
      </c>
      <c r="L4" s="11">
        <v>643</v>
      </c>
      <c r="M4" s="12">
        <v>6.490360351266782</v>
      </c>
      <c r="N4" s="11">
        <v>777</v>
      </c>
      <c r="O4" s="12">
        <v>7.842939335823155</v>
      </c>
      <c r="P4" s="11"/>
      <c r="Q4" s="12"/>
      <c r="R4" s="11"/>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201"/>
      <c r="BU4" s="14"/>
      <c r="BV4" s="14"/>
      <c r="BW4" s="14"/>
      <c r="BX4" s="14"/>
    </row>
    <row r="5" spans="1:76" ht="12.75">
      <c r="A5" s="13">
        <v>2</v>
      </c>
      <c r="B5" s="13" t="s">
        <v>341</v>
      </c>
      <c r="C5" s="11">
        <v>9070</v>
      </c>
      <c r="D5" s="11">
        <v>6420</v>
      </c>
      <c r="E5" s="12">
        <v>70.78280044101433</v>
      </c>
      <c r="F5" s="11">
        <v>527</v>
      </c>
      <c r="G5" s="12">
        <v>5.810363836824696</v>
      </c>
      <c r="H5" s="11">
        <v>568</v>
      </c>
      <c r="I5" s="12">
        <v>6.262403528114664</v>
      </c>
      <c r="J5" s="14">
        <v>1555</v>
      </c>
      <c r="K5" s="12">
        <v>17.144432194046306</v>
      </c>
      <c r="L5" s="11">
        <v>533</v>
      </c>
      <c r="M5" s="12">
        <v>5.8765159867695695</v>
      </c>
      <c r="N5" s="11">
        <v>1022</v>
      </c>
      <c r="O5" s="12">
        <v>11.267916207276736</v>
      </c>
      <c r="P5" s="11"/>
      <c r="Q5" s="12"/>
      <c r="R5" s="11"/>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201"/>
      <c r="BU5" s="14"/>
      <c r="BV5" s="14"/>
      <c r="BW5" s="14"/>
      <c r="BX5" s="14"/>
    </row>
    <row r="6" spans="1:76" ht="12.75">
      <c r="A6" s="13">
        <v>3</v>
      </c>
      <c r="B6" s="13" t="s">
        <v>99</v>
      </c>
      <c r="C6" s="11">
        <v>9607</v>
      </c>
      <c r="D6" s="11">
        <v>8154</v>
      </c>
      <c r="E6" s="12">
        <v>84.875611533257</v>
      </c>
      <c r="F6" s="11">
        <v>180</v>
      </c>
      <c r="G6" s="12">
        <v>1.87363380868117</v>
      </c>
      <c r="H6" s="11">
        <v>233</v>
      </c>
      <c r="I6" s="12">
        <v>2.4253148745706254</v>
      </c>
      <c r="J6" s="14">
        <v>1040</v>
      </c>
      <c r="K6" s="12">
        <v>10.825439783491204</v>
      </c>
      <c r="L6" s="11">
        <v>284</v>
      </c>
      <c r="M6" s="12">
        <v>2.9561777870302905</v>
      </c>
      <c r="N6" s="11">
        <v>756</v>
      </c>
      <c r="O6" s="12">
        <v>7.869261996460914</v>
      </c>
      <c r="P6" s="11"/>
      <c r="Q6" s="12"/>
      <c r="R6" s="11"/>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201"/>
      <c r="BU6" s="14"/>
      <c r="BV6" s="14"/>
      <c r="BW6" s="14"/>
      <c r="BX6" s="14"/>
    </row>
    <row r="7" spans="1:76" ht="12.75">
      <c r="A7" s="13">
        <v>4</v>
      </c>
      <c r="B7" s="13" t="s">
        <v>342</v>
      </c>
      <c r="C7" s="11">
        <v>7492</v>
      </c>
      <c r="D7" s="11">
        <v>6960</v>
      </c>
      <c r="E7" s="12">
        <v>92.89909236518955</v>
      </c>
      <c r="F7" s="11">
        <v>60</v>
      </c>
      <c r="G7" s="12">
        <v>0.800854244527496</v>
      </c>
      <c r="H7" s="11">
        <v>69</v>
      </c>
      <c r="I7" s="12">
        <v>0.9209823812066203</v>
      </c>
      <c r="J7" s="14">
        <v>403</v>
      </c>
      <c r="K7" s="12">
        <v>5.379071009076348</v>
      </c>
      <c r="L7" s="11">
        <v>78</v>
      </c>
      <c r="M7" s="12">
        <v>1.041110517885745</v>
      </c>
      <c r="N7" s="11">
        <v>325</v>
      </c>
      <c r="O7" s="12">
        <v>4.337960491190604</v>
      </c>
      <c r="P7" s="11"/>
      <c r="Q7" s="12"/>
      <c r="R7" s="11"/>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201"/>
      <c r="BU7" s="14"/>
      <c r="BV7" s="14"/>
      <c r="BW7" s="14"/>
      <c r="BX7" s="14"/>
    </row>
    <row r="8" spans="1:76" ht="12.75">
      <c r="A8" s="13">
        <v>5</v>
      </c>
      <c r="B8" s="13" t="s">
        <v>100</v>
      </c>
      <c r="C8" s="11">
        <v>9773</v>
      </c>
      <c r="D8" s="11">
        <v>8102</v>
      </c>
      <c r="E8" s="12">
        <v>82.90187250588356</v>
      </c>
      <c r="F8" s="11">
        <v>163</v>
      </c>
      <c r="G8" s="12">
        <v>1.667860431801903</v>
      </c>
      <c r="H8" s="11">
        <v>318</v>
      </c>
      <c r="I8" s="12">
        <v>3.253862682901872</v>
      </c>
      <c r="J8" s="14">
        <v>1190</v>
      </c>
      <c r="K8" s="12">
        <v>12.176404379412666</v>
      </c>
      <c r="L8" s="11">
        <v>569</v>
      </c>
      <c r="M8" s="12">
        <v>5.822163102425049</v>
      </c>
      <c r="N8" s="11">
        <v>621</v>
      </c>
      <c r="O8" s="12">
        <v>6.354241276987619</v>
      </c>
      <c r="P8" s="11"/>
      <c r="Q8" s="12"/>
      <c r="R8" s="11"/>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201"/>
      <c r="BU8" s="14"/>
      <c r="BV8" s="14"/>
      <c r="BW8" s="14"/>
      <c r="BX8" s="14"/>
    </row>
    <row r="9" spans="1:19" ht="12.75">
      <c r="A9" s="13">
        <v>6</v>
      </c>
      <c r="B9" s="13" t="s">
        <v>343</v>
      </c>
      <c r="C9" s="11">
        <v>10641</v>
      </c>
      <c r="D9" s="11">
        <v>9533</v>
      </c>
      <c r="E9" s="12">
        <v>89.58744478902358</v>
      </c>
      <c r="F9" s="11">
        <v>198</v>
      </c>
      <c r="G9" s="12">
        <v>1.8607273752466873</v>
      </c>
      <c r="H9" s="11">
        <v>143</v>
      </c>
      <c r="I9" s="12">
        <v>1.3438586599003852</v>
      </c>
      <c r="J9" s="14">
        <v>767</v>
      </c>
      <c r="K9" s="12">
        <v>7.20796917582934</v>
      </c>
      <c r="L9" s="11">
        <v>154</v>
      </c>
      <c r="M9" s="12">
        <v>1.4472324029696457</v>
      </c>
      <c r="N9" s="11">
        <v>613</v>
      </c>
      <c r="O9" s="12">
        <v>5.760736772859694</v>
      </c>
      <c r="P9" s="11"/>
      <c r="Q9" s="12"/>
      <c r="R9" s="11"/>
      <c r="S9" s="12"/>
    </row>
    <row r="10" spans="1:19" ht="12.75">
      <c r="A10" s="13">
        <v>7</v>
      </c>
      <c r="B10" s="13" t="s">
        <v>344</v>
      </c>
      <c r="C10" s="11">
        <v>9697</v>
      </c>
      <c r="D10" s="11">
        <v>8984</v>
      </c>
      <c r="E10" s="12">
        <v>92.64721047746725</v>
      </c>
      <c r="F10" s="11">
        <v>90</v>
      </c>
      <c r="G10" s="12">
        <v>0.9281220996184386</v>
      </c>
      <c r="H10" s="11">
        <v>98</v>
      </c>
      <c r="I10" s="12">
        <v>1.0106218418067443</v>
      </c>
      <c r="J10" s="14">
        <v>525</v>
      </c>
      <c r="K10" s="12">
        <v>5.414045581107559</v>
      </c>
      <c r="L10" s="11">
        <v>142</v>
      </c>
      <c r="M10" s="12">
        <v>1.4643704238424256</v>
      </c>
      <c r="N10" s="11">
        <v>383</v>
      </c>
      <c r="O10" s="12">
        <v>3.9496751572651334</v>
      </c>
      <c r="P10" s="11"/>
      <c r="Q10" s="12"/>
      <c r="R10" s="11"/>
      <c r="S10" s="12"/>
    </row>
    <row r="11" spans="1:19" ht="12.75">
      <c r="A11" s="13">
        <v>8</v>
      </c>
      <c r="B11" s="13" t="s">
        <v>101</v>
      </c>
      <c r="C11" s="11">
        <v>8334</v>
      </c>
      <c r="D11" s="11">
        <v>7748</v>
      </c>
      <c r="E11" s="12">
        <v>92.9685625149988</v>
      </c>
      <c r="F11" s="11">
        <v>90</v>
      </c>
      <c r="G11" s="12">
        <v>1.079913606911447</v>
      </c>
      <c r="H11" s="11">
        <v>73</v>
      </c>
      <c r="I11" s="12">
        <v>0.8759299256059515</v>
      </c>
      <c r="J11" s="14">
        <v>423</v>
      </c>
      <c r="K11" s="12">
        <v>5.075593952483802</v>
      </c>
      <c r="L11" s="11">
        <v>94</v>
      </c>
      <c r="M11" s="12">
        <v>1.1279097672186225</v>
      </c>
      <c r="N11" s="11">
        <v>329</v>
      </c>
      <c r="O11" s="12">
        <v>3.947684185265179</v>
      </c>
      <c r="P11" s="11"/>
      <c r="Q11" s="12"/>
      <c r="R11" s="11"/>
      <c r="S11" s="12"/>
    </row>
    <row r="12" spans="1:19" ht="12.75">
      <c r="A12" s="13">
        <v>9</v>
      </c>
      <c r="B12" s="13" t="s">
        <v>345</v>
      </c>
      <c r="C12" s="11">
        <v>9785</v>
      </c>
      <c r="D12" s="11">
        <v>6537</v>
      </c>
      <c r="E12" s="12">
        <v>66.80633622892181</v>
      </c>
      <c r="F12" s="11">
        <v>1055</v>
      </c>
      <c r="G12" s="12">
        <v>10.781808891159939</v>
      </c>
      <c r="H12" s="11">
        <v>884</v>
      </c>
      <c r="I12" s="12">
        <v>9.034236075625959</v>
      </c>
      <c r="J12" s="14">
        <v>1309</v>
      </c>
      <c r="K12" s="12">
        <v>13.377618804292284</v>
      </c>
      <c r="L12" s="11">
        <v>484</v>
      </c>
      <c r="M12" s="12">
        <v>4.946346448645887</v>
      </c>
      <c r="N12" s="11">
        <v>825</v>
      </c>
      <c r="O12" s="12">
        <v>8.431272355646398</v>
      </c>
      <c r="P12" s="11"/>
      <c r="Q12" s="12"/>
      <c r="R12" s="11"/>
      <c r="S12" s="12"/>
    </row>
    <row r="13" spans="1:19" ht="12.75">
      <c r="A13" s="13">
        <v>10</v>
      </c>
      <c r="B13" s="13" t="s">
        <v>102</v>
      </c>
      <c r="C13" s="11">
        <v>7876</v>
      </c>
      <c r="D13" s="11">
        <v>7433</v>
      </c>
      <c r="E13" s="12">
        <v>94.37531742001015</v>
      </c>
      <c r="F13" s="11">
        <v>36</v>
      </c>
      <c r="G13" s="12">
        <v>0.4570848146267141</v>
      </c>
      <c r="H13" s="11">
        <v>75</v>
      </c>
      <c r="I13" s="12">
        <v>0.9522600304723209</v>
      </c>
      <c r="J13" s="14">
        <v>332</v>
      </c>
      <c r="K13" s="12">
        <v>4.215337734890808</v>
      </c>
      <c r="L13" s="11">
        <v>131</v>
      </c>
      <c r="M13" s="12">
        <v>1.6632808532249872</v>
      </c>
      <c r="N13" s="11">
        <v>201</v>
      </c>
      <c r="O13" s="12">
        <v>2.5520568816658202</v>
      </c>
      <c r="P13" s="11"/>
      <c r="Q13" s="12"/>
      <c r="R13" s="11"/>
      <c r="S13" s="12"/>
    </row>
    <row r="14" spans="1:19" ht="12.75">
      <c r="A14" s="13">
        <v>11</v>
      </c>
      <c r="B14" s="13" t="s">
        <v>346</v>
      </c>
      <c r="C14" s="11">
        <v>8780</v>
      </c>
      <c r="D14" s="11">
        <v>6491</v>
      </c>
      <c r="E14" s="12">
        <v>73.92938496583143</v>
      </c>
      <c r="F14" s="11">
        <v>364</v>
      </c>
      <c r="G14" s="12">
        <v>4.145785876993166</v>
      </c>
      <c r="H14" s="11">
        <v>414</v>
      </c>
      <c r="I14" s="12">
        <v>4.715261958997722</v>
      </c>
      <c r="J14" s="14">
        <v>1511</v>
      </c>
      <c r="K14" s="12">
        <v>17.209567198177677</v>
      </c>
      <c r="L14" s="11">
        <v>713</v>
      </c>
      <c r="M14" s="12">
        <v>8.120728929384965</v>
      </c>
      <c r="N14" s="11">
        <v>798</v>
      </c>
      <c r="O14" s="12">
        <v>9.088838268792712</v>
      </c>
      <c r="P14" s="11"/>
      <c r="Q14" s="12"/>
      <c r="R14" s="11"/>
      <c r="S14" s="12"/>
    </row>
    <row r="15" spans="1:19" ht="12.75">
      <c r="A15" s="13">
        <v>12</v>
      </c>
      <c r="B15" s="13" t="s">
        <v>347</v>
      </c>
      <c r="C15" s="11">
        <v>9386</v>
      </c>
      <c r="D15" s="11">
        <v>6528</v>
      </c>
      <c r="E15" s="12">
        <v>69.55039420413381</v>
      </c>
      <c r="F15" s="11">
        <v>657</v>
      </c>
      <c r="G15" s="12">
        <v>6.999786916684424</v>
      </c>
      <c r="H15" s="11">
        <v>676</v>
      </c>
      <c r="I15" s="12">
        <v>7.202216066481995</v>
      </c>
      <c r="J15" s="14">
        <v>1525</v>
      </c>
      <c r="K15" s="12">
        <v>16.247602812699768</v>
      </c>
      <c r="L15" s="11">
        <v>566</v>
      </c>
      <c r="M15" s="12">
        <v>6.0302578308118475</v>
      </c>
      <c r="N15" s="11">
        <v>959</v>
      </c>
      <c r="O15" s="12">
        <v>10.21734498188792</v>
      </c>
      <c r="P15" s="11"/>
      <c r="Q15" s="12"/>
      <c r="R15" s="11"/>
      <c r="S15" s="12"/>
    </row>
    <row r="16" spans="1:19" ht="12.75">
      <c r="A16" s="13">
        <v>13</v>
      </c>
      <c r="B16" s="13" t="s">
        <v>348</v>
      </c>
      <c r="C16" s="11">
        <v>18670</v>
      </c>
      <c r="D16" s="11">
        <v>16406</v>
      </c>
      <c r="E16" s="12">
        <v>87.87359400107124</v>
      </c>
      <c r="F16" s="11">
        <v>311</v>
      </c>
      <c r="G16" s="12">
        <v>1.6657739689341189</v>
      </c>
      <c r="H16" s="11">
        <v>407</v>
      </c>
      <c r="I16" s="12">
        <v>2.1799678628816284</v>
      </c>
      <c r="J16" s="14">
        <v>1546</v>
      </c>
      <c r="K16" s="12">
        <v>8.280664167113015</v>
      </c>
      <c r="L16" s="11">
        <v>529</v>
      </c>
      <c r="M16" s="12">
        <v>2.833422603106588</v>
      </c>
      <c r="N16" s="11">
        <v>1017</v>
      </c>
      <c r="O16" s="12">
        <v>5.447241564006427</v>
      </c>
      <c r="P16" s="11"/>
      <c r="Q16" s="12"/>
      <c r="R16" s="11"/>
      <c r="S16" s="12"/>
    </row>
    <row r="17" spans="1:19" ht="12.75">
      <c r="A17" s="13">
        <v>14</v>
      </c>
      <c r="B17" s="13" t="s">
        <v>103</v>
      </c>
      <c r="C17" s="11">
        <v>9022</v>
      </c>
      <c r="D17" s="11">
        <v>8221</v>
      </c>
      <c r="E17" s="12">
        <v>91.12170250498781</v>
      </c>
      <c r="F17" s="11">
        <v>91</v>
      </c>
      <c r="G17" s="12">
        <v>1.0086455331412103</v>
      </c>
      <c r="H17" s="11">
        <v>86</v>
      </c>
      <c r="I17" s="12">
        <v>0.9532254489026823</v>
      </c>
      <c r="J17" s="14">
        <v>624</v>
      </c>
      <c r="K17" s="12">
        <v>6.916426512968299</v>
      </c>
      <c r="L17" s="11">
        <v>184</v>
      </c>
      <c r="M17" s="12">
        <v>2.039459099977832</v>
      </c>
      <c r="N17" s="11">
        <v>440</v>
      </c>
      <c r="O17" s="12">
        <v>4.876967412990467</v>
      </c>
      <c r="P17" s="11"/>
      <c r="Q17" s="12"/>
      <c r="R17" s="11"/>
      <c r="S17" s="12"/>
    </row>
    <row r="18" spans="1:19" ht="12.75">
      <c r="A18" s="13">
        <v>15</v>
      </c>
      <c r="B18" s="13" t="s">
        <v>349</v>
      </c>
      <c r="C18" s="11">
        <v>9405</v>
      </c>
      <c r="D18" s="11">
        <v>7013</v>
      </c>
      <c r="E18" s="12">
        <v>74.56671982987773</v>
      </c>
      <c r="F18" s="11">
        <v>439</v>
      </c>
      <c r="G18" s="12">
        <v>4.667729930887825</v>
      </c>
      <c r="H18" s="11">
        <v>519</v>
      </c>
      <c r="I18" s="12">
        <v>5.518341307814992</v>
      </c>
      <c r="J18" s="14">
        <v>1434</v>
      </c>
      <c r="K18" s="12">
        <v>15.247208931419458</v>
      </c>
      <c r="L18" s="11">
        <v>530</v>
      </c>
      <c r="M18" s="12">
        <v>5.635300372142478</v>
      </c>
      <c r="N18" s="11">
        <v>904</v>
      </c>
      <c r="O18" s="12">
        <v>9.61190855927698</v>
      </c>
      <c r="P18" s="11"/>
      <c r="Q18" s="12"/>
      <c r="R18" s="11"/>
      <c r="S18" s="12"/>
    </row>
    <row r="19" spans="1:19" ht="12.75">
      <c r="A19" s="13">
        <v>16</v>
      </c>
      <c r="B19" s="13" t="s">
        <v>350</v>
      </c>
      <c r="C19" s="11">
        <v>11348</v>
      </c>
      <c r="D19" s="11">
        <v>9572</v>
      </c>
      <c r="E19" s="12">
        <v>84.34966513923158</v>
      </c>
      <c r="F19" s="11">
        <v>414</v>
      </c>
      <c r="G19" s="12">
        <v>3.648219950652097</v>
      </c>
      <c r="H19" s="11">
        <v>444</v>
      </c>
      <c r="I19" s="12">
        <v>3.9125837151921043</v>
      </c>
      <c r="J19" s="14">
        <v>918</v>
      </c>
      <c r="K19" s="12">
        <v>8.089531194924215</v>
      </c>
      <c r="L19" s="11">
        <v>400</v>
      </c>
      <c r="M19" s="12">
        <v>3.5248501938667602</v>
      </c>
      <c r="N19" s="11">
        <v>518</v>
      </c>
      <c r="O19" s="12">
        <v>4.564681001057455</v>
      </c>
      <c r="P19" s="11"/>
      <c r="Q19" s="12"/>
      <c r="R19" s="11"/>
      <c r="S19" s="12"/>
    </row>
    <row r="20" spans="1:19" ht="12.75">
      <c r="A20" s="13">
        <v>17</v>
      </c>
      <c r="B20" s="13" t="s">
        <v>351</v>
      </c>
      <c r="C20" s="11">
        <v>8908</v>
      </c>
      <c r="D20" s="11">
        <v>7791</v>
      </c>
      <c r="E20" s="12">
        <v>87.46070947462955</v>
      </c>
      <c r="F20" s="11">
        <v>186</v>
      </c>
      <c r="G20" s="12">
        <v>2.088010776829816</v>
      </c>
      <c r="H20" s="11">
        <v>248</v>
      </c>
      <c r="I20" s="12">
        <v>2.784014369106421</v>
      </c>
      <c r="J20" s="14">
        <v>683</v>
      </c>
      <c r="K20" s="12">
        <v>7.667265379434217</v>
      </c>
      <c r="L20" s="11">
        <v>263</v>
      </c>
      <c r="M20" s="12">
        <v>2.9524023349797934</v>
      </c>
      <c r="N20" s="11">
        <v>420</v>
      </c>
      <c r="O20" s="12">
        <v>4.7148630444544235</v>
      </c>
      <c r="P20" s="11"/>
      <c r="Q20" s="12"/>
      <c r="R20" s="11"/>
      <c r="S20" s="12"/>
    </row>
    <row r="21" spans="1:19" ht="12.75">
      <c r="A21" s="13">
        <v>18</v>
      </c>
      <c r="B21" s="13" t="s">
        <v>352</v>
      </c>
      <c r="C21" s="11">
        <v>9057</v>
      </c>
      <c r="D21" s="11">
        <v>8499</v>
      </c>
      <c r="E21" s="12">
        <v>93.839019542895</v>
      </c>
      <c r="F21" s="11">
        <v>66</v>
      </c>
      <c r="G21" s="12">
        <v>0.7287181185823121</v>
      </c>
      <c r="H21" s="11">
        <v>91</v>
      </c>
      <c r="I21" s="12">
        <v>1.0047477089544</v>
      </c>
      <c r="J21" s="14">
        <v>401</v>
      </c>
      <c r="K21" s="12">
        <v>4.4275146295682895</v>
      </c>
      <c r="L21" s="11">
        <v>135</v>
      </c>
      <c r="M21" s="12">
        <v>1.4905597880092747</v>
      </c>
      <c r="N21" s="11">
        <v>266</v>
      </c>
      <c r="O21" s="12">
        <v>2.936954841559015</v>
      </c>
      <c r="P21" s="11"/>
      <c r="Q21" s="12"/>
      <c r="R21" s="11"/>
      <c r="S21" s="12"/>
    </row>
    <row r="22" spans="1:19" ht="12.75">
      <c r="A22" s="13">
        <v>19</v>
      </c>
      <c r="B22" s="13" t="s">
        <v>104</v>
      </c>
      <c r="C22" s="11">
        <v>10377</v>
      </c>
      <c r="D22" s="11">
        <v>8496</v>
      </c>
      <c r="E22" s="12">
        <v>81.8733738074588</v>
      </c>
      <c r="F22" s="11">
        <v>276</v>
      </c>
      <c r="G22" s="12">
        <v>2.65972824515756</v>
      </c>
      <c r="H22" s="11">
        <v>417</v>
      </c>
      <c r="I22" s="12">
        <v>4.018502457357618</v>
      </c>
      <c r="J22" s="14">
        <v>1188</v>
      </c>
      <c r="K22" s="12">
        <v>11.44839549002602</v>
      </c>
      <c r="L22" s="11">
        <v>499</v>
      </c>
      <c r="M22" s="12">
        <v>4.808711573672545</v>
      </c>
      <c r="N22" s="11">
        <v>689</v>
      </c>
      <c r="O22" s="12">
        <v>6.639683916353474</v>
      </c>
      <c r="P22" s="11"/>
      <c r="Q22" s="12"/>
      <c r="R22" s="11"/>
      <c r="S22" s="12"/>
    </row>
    <row r="23" spans="1:19" ht="12.75">
      <c r="A23" s="13">
        <v>20</v>
      </c>
      <c r="B23" s="13" t="s">
        <v>105</v>
      </c>
      <c r="C23" s="11">
        <v>9885</v>
      </c>
      <c r="D23" s="11">
        <v>9288</v>
      </c>
      <c r="E23" s="12">
        <v>93.96054628224583</v>
      </c>
      <c r="F23" s="11">
        <v>35</v>
      </c>
      <c r="G23" s="12">
        <v>0.3540718259989884</v>
      </c>
      <c r="H23" s="11">
        <v>60</v>
      </c>
      <c r="I23" s="12">
        <v>0.6069802731411229</v>
      </c>
      <c r="J23" s="14">
        <v>502</v>
      </c>
      <c r="K23" s="12">
        <v>5.078401618614062</v>
      </c>
      <c r="L23" s="11">
        <v>93</v>
      </c>
      <c r="M23" s="12">
        <v>0.9408194233687405</v>
      </c>
      <c r="N23" s="11">
        <v>409</v>
      </c>
      <c r="O23" s="12">
        <v>4.137582195245321</v>
      </c>
      <c r="P23" s="11"/>
      <c r="Q23" s="12"/>
      <c r="R23" s="11"/>
      <c r="S23" s="12"/>
    </row>
    <row r="24" spans="1:19" ht="12.75">
      <c r="A24" s="13">
        <v>21</v>
      </c>
      <c r="B24" s="13" t="s">
        <v>353</v>
      </c>
      <c r="C24" s="11">
        <v>16243</v>
      </c>
      <c r="D24" s="11">
        <v>14307</v>
      </c>
      <c r="E24" s="12">
        <v>88.08101951609925</v>
      </c>
      <c r="F24" s="11">
        <v>229</v>
      </c>
      <c r="G24" s="12">
        <v>1.4098380840977653</v>
      </c>
      <c r="H24" s="11">
        <v>429</v>
      </c>
      <c r="I24" s="12">
        <v>2.6411377208643723</v>
      </c>
      <c r="J24" s="14">
        <v>1278</v>
      </c>
      <c r="K24" s="12">
        <v>7.86800467893862</v>
      </c>
      <c r="L24" s="11">
        <v>463</v>
      </c>
      <c r="M24" s="12">
        <v>2.8504586591146954</v>
      </c>
      <c r="N24" s="11">
        <v>815</v>
      </c>
      <c r="O24" s="12">
        <v>5.017546019823924</v>
      </c>
      <c r="P24" s="11"/>
      <c r="Q24" s="12"/>
      <c r="R24" s="11"/>
      <c r="S24" s="12"/>
    </row>
    <row r="25" spans="1:19" ht="12.75">
      <c r="A25" s="13">
        <v>22</v>
      </c>
      <c r="B25" s="13" t="s">
        <v>106</v>
      </c>
      <c r="C25" s="11">
        <v>9900</v>
      </c>
      <c r="D25" s="11">
        <v>9276</v>
      </c>
      <c r="E25" s="12">
        <v>93.6969696969697</v>
      </c>
      <c r="F25" s="11">
        <v>89</v>
      </c>
      <c r="G25" s="12">
        <v>0.898989898989899</v>
      </c>
      <c r="H25" s="11">
        <v>74</v>
      </c>
      <c r="I25" s="12">
        <v>0.7474747474747475</v>
      </c>
      <c r="J25" s="14">
        <v>461</v>
      </c>
      <c r="K25" s="12">
        <v>4.656565656565657</v>
      </c>
      <c r="L25" s="11">
        <v>121</v>
      </c>
      <c r="M25" s="12">
        <v>1.2222222222222223</v>
      </c>
      <c r="N25" s="11">
        <v>340</v>
      </c>
      <c r="O25" s="12">
        <v>3.4343434343434343</v>
      </c>
      <c r="P25" s="11"/>
      <c r="Q25" s="12"/>
      <c r="R25" s="11"/>
      <c r="S25" s="12"/>
    </row>
    <row r="26" spans="1:19" ht="12.75">
      <c r="A26" s="13">
        <v>23</v>
      </c>
      <c r="B26" s="13" t="s">
        <v>107</v>
      </c>
      <c r="C26" s="11">
        <v>10000</v>
      </c>
      <c r="D26" s="11">
        <v>8845</v>
      </c>
      <c r="E26" s="12">
        <v>88.45</v>
      </c>
      <c r="F26" s="11">
        <v>108</v>
      </c>
      <c r="G26" s="12">
        <v>1.08</v>
      </c>
      <c r="H26" s="11">
        <v>150</v>
      </c>
      <c r="I26" s="12">
        <v>1.5</v>
      </c>
      <c r="J26" s="14">
        <v>897</v>
      </c>
      <c r="K26" s="12">
        <v>8.97</v>
      </c>
      <c r="L26" s="11">
        <v>239</v>
      </c>
      <c r="M26" s="12">
        <v>2.39</v>
      </c>
      <c r="N26" s="11">
        <v>658</v>
      </c>
      <c r="O26" s="12">
        <v>6.58</v>
      </c>
      <c r="P26" s="11"/>
      <c r="Q26" s="12"/>
      <c r="R26" s="11"/>
      <c r="S26" s="12"/>
    </row>
    <row r="27" spans="1:19" ht="12.75">
      <c r="A27" s="13">
        <v>24</v>
      </c>
      <c r="B27" s="13" t="s">
        <v>108</v>
      </c>
      <c r="C27" s="11">
        <v>17909</v>
      </c>
      <c r="D27" s="11">
        <v>14164</v>
      </c>
      <c r="E27" s="12">
        <v>79.08872633871238</v>
      </c>
      <c r="F27" s="11">
        <v>917</v>
      </c>
      <c r="G27" s="12">
        <v>5.120330560053604</v>
      </c>
      <c r="H27" s="11">
        <v>943</v>
      </c>
      <c r="I27" s="12">
        <v>5.265508961974427</v>
      </c>
      <c r="J27" s="14">
        <v>1885</v>
      </c>
      <c r="K27" s="12">
        <v>10.525434139259591</v>
      </c>
      <c r="L27" s="11">
        <v>939</v>
      </c>
      <c r="M27" s="12">
        <v>5.243173823217377</v>
      </c>
      <c r="N27" s="11">
        <v>946</v>
      </c>
      <c r="O27" s="12">
        <v>5.282260316042214</v>
      </c>
      <c r="P27" s="11"/>
      <c r="Q27" s="12"/>
      <c r="R27" s="11"/>
      <c r="S27" s="12"/>
    </row>
    <row r="28" spans="1:19" ht="12.75">
      <c r="A28" s="13">
        <v>25</v>
      </c>
      <c r="B28" s="13" t="s">
        <v>354</v>
      </c>
      <c r="C28" s="11">
        <v>9142</v>
      </c>
      <c r="D28" s="11">
        <v>6804</v>
      </c>
      <c r="E28" s="12">
        <v>74.42572741194488</v>
      </c>
      <c r="F28" s="11">
        <v>385</v>
      </c>
      <c r="G28" s="12">
        <v>4.211332312404288</v>
      </c>
      <c r="H28" s="11">
        <v>532</v>
      </c>
      <c r="I28" s="12">
        <v>5.819295558958652</v>
      </c>
      <c r="J28" s="14">
        <v>1421</v>
      </c>
      <c r="K28" s="12">
        <v>15.543644716692189</v>
      </c>
      <c r="L28" s="11">
        <v>649</v>
      </c>
      <c r="M28" s="12">
        <v>7.099103040910085</v>
      </c>
      <c r="N28" s="11">
        <v>772</v>
      </c>
      <c r="O28" s="12">
        <v>8.444541675782105</v>
      </c>
      <c r="P28" s="11"/>
      <c r="Q28" s="12"/>
      <c r="R28" s="11"/>
      <c r="S28" s="12"/>
    </row>
    <row r="29" spans="1:19" ht="12.75">
      <c r="A29" s="13">
        <v>26</v>
      </c>
      <c r="B29" s="13" t="s">
        <v>109</v>
      </c>
      <c r="C29" s="11">
        <v>9528</v>
      </c>
      <c r="D29" s="11">
        <v>8917</v>
      </c>
      <c r="E29" s="12">
        <v>93.58732157850545</v>
      </c>
      <c r="F29" s="11">
        <v>52</v>
      </c>
      <c r="G29" s="12">
        <v>0.54575986565911</v>
      </c>
      <c r="H29" s="11">
        <v>63</v>
      </c>
      <c r="I29" s="12">
        <v>0.6612090680100755</v>
      </c>
      <c r="J29" s="14">
        <v>496</v>
      </c>
      <c r="K29" s="12">
        <v>5.205709487825357</v>
      </c>
      <c r="L29" s="11">
        <v>89</v>
      </c>
      <c r="M29" s="12">
        <v>0.9340890008396305</v>
      </c>
      <c r="N29" s="11">
        <v>407</v>
      </c>
      <c r="O29" s="12">
        <v>4.271620486985726</v>
      </c>
      <c r="P29" s="11"/>
      <c r="Q29" s="12"/>
      <c r="R29" s="11"/>
      <c r="S29" s="12"/>
    </row>
    <row r="30" spans="1:19" ht="12.75">
      <c r="A30" s="13">
        <v>27</v>
      </c>
      <c r="B30" s="13" t="s">
        <v>355</v>
      </c>
      <c r="C30" s="11">
        <v>16331</v>
      </c>
      <c r="D30" s="11">
        <v>15063</v>
      </c>
      <c r="E30" s="12">
        <v>92.23562549752006</v>
      </c>
      <c r="F30" s="11">
        <v>202</v>
      </c>
      <c r="G30" s="12">
        <v>1.2369113955054805</v>
      </c>
      <c r="H30" s="11">
        <v>193</v>
      </c>
      <c r="I30" s="12">
        <v>1.1818014818443452</v>
      </c>
      <c r="J30" s="14">
        <v>873</v>
      </c>
      <c r="K30" s="12">
        <v>5.345661625130121</v>
      </c>
      <c r="L30" s="11">
        <v>188</v>
      </c>
      <c r="M30" s="12">
        <v>1.1511848631437145</v>
      </c>
      <c r="N30" s="11">
        <v>685</v>
      </c>
      <c r="O30" s="12">
        <v>4.194476761986406</v>
      </c>
      <c r="P30" s="11"/>
      <c r="Q30" s="12"/>
      <c r="R30" s="11"/>
      <c r="S30" s="12"/>
    </row>
    <row r="31" spans="1:19" ht="12.75">
      <c r="A31" s="13">
        <v>28</v>
      </c>
      <c r="B31" s="13" t="s">
        <v>110</v>
      </c>
      <c r="C31" s="11">
        <v>8738</v>
      </c>
      <c r="D31" s="11">
        <v>7861</v>
      </c>
      <c r="E31" s="12">
        <v>89.96337834744793</v>
      </c>
      <c r="F31" s="11">
        <v>161</v>
      </c>
      <c r="G31" s="12">
        <v>1.842526894026093</v>
      </c>
      <c r="H31" s="11">
        <v>224</v>
      </c>
      <c r="I31" s="12">
        <v>2.5635156786449986</v>
      </c>
      <c r="J31" s="14">
        <v>492</v>
      </c>
      <c r="K31" s="12">
        <v>5.630579079880979</v>
      </c>
      <c r="L31" s="11">
        <v>196</v>
      </c>
      <c r="M31" s="12">
        <v>2.243076218814374</v>
      </c>
      <c r="N31" s="11">
        <v>296</v>
      </c>
      <c r="O31" s="12">
        <v>3.3875028610666056</v>
      </c>
      <c r="P31" s="11"/>
      <c r="Q31" s="12"/>
      <c r="R31" s="11"/>
      <c r="S31" s="12"/>
    </row>
    <row r="32" spans="1:19" ht="12.75">
      <c r="A32" s="13">
        <v>29</v>
      </c>
      <c r="B32" s="13" t="s">
        <v>356</v>
      </c>
      <c r="C32" s="11">
        <v>8263</v>
      </c>
      <c r="D32" s="11">
        <v>7638</v>
      </c>
      <c r="E32" s="12">
        <v>92.4361612005325</v>
      </c>
      <c r="F32" s="11">
        <v>105</v>
      </c>
      <c r="G32" s="12">
        <v>1.270724918310541</v>
      </c>
      <c r="H32" s="11">
        <v>127</v>
      </c>
      <c r="I32" s="12">
        <v>1.536972044051797</v>
      </c>
      <c r="J32" s="14">
        <v>393</v>
      </c>
      <c r="K32" s="12">
        <v>4.756141837105167</v>
      </c>
      <c r="L32" s="11">
        <v>192</v>
      </c>
      <c r="M32" s="12">
        <v>2.3236112791964176</v>
      </c>
      <c r="N32" s="11">
        <v>201</v>
      </c>
      <c r="O32" s="12">
        <v>2.4325305579087497</v>
      </c>
      <c r="P32" s="11"/>
      <c r="Q32" s="12"/>
      <c r="R32" s="11"/>
      <c r="S32" s="12"/>
    </row>
    <row r="33" spans="1:19" ht="12.75">
      <c r="A33" s="13">
        <v>30</v>
      </c>
      <c r="B33" s="13" t="s">
        <v>357</v>
      </c>
      <c r="C33" s="11">
        <v>7835</v>
      </c>
      <c r="D33" s="11">
        <v>7191</v>
      </c>
      <c r="E33" s="12">
        <v>91.78047223994895</v>
      </c>
      <c r="F33" s="11">
        <v>78</v>
      </c>
      <c r="G33" s="12">
        <v>0.9955328653477983</v>
      </c>
      <c r="H33" s="11">
        <v>125</v>
      </c>
      <c r="I33" s="12">
        <v>1.595405232929164</v>
      </c>
      <c r="J33" s="14">
        <v>441</v>
      </c>
      <c r="K33" s="12">
        <v>5.628589661774091</v>
      </c>
      <c r="L33" s="11">
        <v>160</v>
      </c>
      <c r="M33" s="12">
        <v>2.0421186981493302</v>
      </c>
      <c r="N33" s="11">
        <v>281</v>
      </c>
      <c r="O33" s="12">
        <v>3.5864709636247607</v>
      </c>
      <c r="P33" s="11"/>
      <c r="Q33" s="12"/>
      <c r="R33" s="11"/>
      <c r="S33" s="12"/>
    </row>
    <row r="34" spans="1:19" ht="12.75">
      <c r="A34" s="13">
        <v>31</v>
      </c>
      <c r="B34" s="13" t="s">
        <v>358</v>
      </c>
      <c r="C34" s="11">
        <v>8170</v>
      </c>
      <c r="D34" s="11">
        <v>7789</v>
      </c>
      <c r="E34" s="12">
        <v>95.33659730722154</v>
      </c>
      <c r="F34" s="11">
        <v>43</v>
      </c>
      <c r="G34" s="12">
        <v>0.5263157894736842</v>
      </c>
      <c r="H34" s="11">
        <v>39</v>
      </c>
      <c r="I34" s="12">
        <v>0.4773561811505508</v>
      </c>
      <c r="J34" s="14">
        <v>299</v>
      </c>
      <c r="K34" s="12">
        <v>3.659730722154223</v>
      </c>
      <c r="L34" s="11">
        <v>75</v>
      </c>
      <c r="M34" s="12">
        <v>0.9179926560587516</v>
      </c>
      <c r="N34" s="11">
        <v>224</v>
      </c>
      <c r="O34" s="12">
        <v>2.741738066095471</v>
      </c>
      <c r="P34" s="11"/>
      <c r="Q34" s="12"/>
      <c r="R34" s="11"/>
      <c r="S34" s="12"/>
    </row>
    <row r="35" spans="1:19" ht="12.75">
      <c r="A35" s="13">
        <v>32</v>
      </c>
      <c r="B35" s="13" t="s">
        <v>359</v>
      </c>
      <c r="C35" s="11">
        <v>7150</v>
      </c>
      <c r="D35" s="11">
        <v>4811</v>
      </c>
      <c r="E35" s="12">
        <v>67.28671328671328</v>
      </c>
      <c r="F35" s="11">
        <v>761</v>
      </c>
      <c r="G35" s="12">
        <v>10.643356643356643</v>
      </c>
      <c r="H35" s="11">
        <v>642</v>
      </c>
      <c r="I35" s="12">
        <v>8.97902097902098</v>
      </c>
      <c r="J35" s="14">
        <v>936</v>
      </c>
      <c r="K35" s="12">
        <v>13.090909090909092</v>
      </c>
      <c r="L35" s="11">
        <v>337</v>
      </c>
      <c r="M35" s="12">
        <v>4.713286713286713</v>
      </c>
      <c r="N35" s="11">
        <v>599</v>
      </c>
      <c r="O35" s="12">
        <v>8.377622377622378</v>
      </c>
      <c r="P35" s="11"/>
      <c r="Q35" s="12"/>
      <c r="R35" s="11"/>
      <c r="S35" s="12"/>
    </row>
    <row r="36" spans="1:19" ht="12.75">
      <c r="A36" s="13">
        <v>33</v>
      </c>
      <c r="B36" s="13" t="s">
        <v>111</v>
      </c>
      <c r="C36" s="11">
        <v>9393</v>
      </c>
      <c r="D36" s="11">
        <v>8759</v>
      </c>
      <c r="E36" s="12">
        <v>93.2502927712126</v>
      </c>
      <c r="F36" s="11">
        <v>39</v>
      </c>
      <c r="G36" s="12">
        <v>0.415202810603641</v>
      </c>
      <c r="H36" s="11">
        <v>58</v>
      </c>
      <c r="I36" s="12">
        <v>0.6174811029490046</v>
      </c>
      <c r="J36" s="14">
        <v>537</v>
      </c>
      <c r="K36" s="12">
        <v>5.71702331523475</v>
      </c>
      <c r="L36" s="11">
        <v>108</v>
      </c>
      <c r="M36" s="12">
        <v>1.1497923985946983</v>
      </c>
      <c r="N36" s="11">
        <v>429</v>
      </c>
      <c r="O36" s="12">
        <v>4.567230916640051</v>
      </c>
      <c r="P36" s="11"/>
      <c r="Q36" s="12"/>
      <c r="R36" s="11"/>
      <c r="S36" s="12"/>
    </row>
    <row r="37" spans="1:19" ht="12.75">
      <c r="A37" s="13">
        <v>34</v>
      </c>
      <c r="B37" s="13" t="s">
        <v>360</v>
      </c>
      <c r="C37" s="11">
        <v>7867</v>
      </c>
      <c r="D37" s="11">
        <v>4895</v>
      </c>
      <c r="E37" s="12">
        <v>62.22193974831575</v>
      </c>
      <c r="F37" s="11">
        <v>1145</v>
      </c>
      <c r="G37" s="12">
        <v>14.554468031015636</v>
      </c>
      <c r="H37" s="11">
        <v>759</v>
      </c>
      <c r="I37" s="12">
        <v>9.647896275581543</v>
      </c>
      <c r="J37" s="14">
        <v>1068</v>
      </c>
      <c r="K37" s="12">
        <v>13.575695945087073</v>
      </c>
      <c r="L37" s="11">
        <v>369</v>
      </c>
      <c r="M37" s="12">
        <v>4.6904792169823315</v>
      </c>
      <c r="N37" s="11">
        <v>699</v>
      </c>
      <c r="O37" s="12">
        <v>8.885216728104743</v>
      </c>
      <c r="P37" s="11"/>
      <c r="Q37" s="12"/>
      <c r="R37" s="11"/>
      <c r="S37" s="12"/>
    </row>
    <row r="38" spans="1:19" ht="12.75">
      <c r="A38" s="13">
        <v>35</v>
      </c>
      <c r="B38" s="13" t="s">
        <v>361</v>
      </c>
      <c r="C38" s="11">
        <v>16799</v>
      </c>
      <c r="D38" s="11">
        <v>15717</v>
      </c>
      <c r="E38" s="12">
        <v>93.5591404250253</v>
      </c>
      <c r="F38" s="11">
        <v>141</v>
      </c>
      <c r="G38" s="12">
        <v>0.8393356747425442</v>
      </c>
      <c r="H38" s="11">
        <v>117</v>
      </c>
      <c r="I38" s="12">
        <v>0.6964700279778557</v>
      </c>
      <c r="J38" s="14">
        <v>824</v>
      </c>
      <c r="K38" s="12">
        <v>4.9050538722543005</v>
      </c>
      <c r="L38" s="11">
        <v>157</v>
      </c>
      <c r="M38" s="12">
        <v>0.9345794392523363</v>
      </c>
      <c r="N38" s="11">
        <v>667</v>
      </c>
      <c r="O38" s="12">
        <v>3.9704744330019643</v>
      </c>
      <c r="P38" s="11"/>
      <c r="Q38" s="12"/>
      <c r="R38" s="11"/>
      <c r="S38" s="12"/>
    </row>
    <row r="39" spans="1:19" ht="12.75">
      <c r="A39" s="13">
        <v>36</v>
      </c>
      <c r="B39" s="13" t="s">
        <v>362</v>
      </c>
      <c r="C39" s="11">
        <v>7912</v>
      </c>
      <c r="D39" s="11">
        <v>7096</v>
      </c>
      <c r="E39" s="12">
        <v>89.68655207280081</v>
      </c>
      <c r="F39" s="11">
        <v>97</v>
      </c>
      <c r="G39" s="12">
        <v>1.2259858442871587</v>
      </c>
      <c r="H39" s="11">
        <v>110</v>
      </c>
      <c r="I39" s="12">
        <v>1.3902932254802831</v>
      </c>
      <c r="J39" s="14">
        <v>609</v>
      </c>
      <c r="K39" s="12">
        <v>7.69716885743175</v>
      </c>
      <c r="L39" s="11">
        <v>249</v>
      </c>
      <c r="M39" s="12">
        <v>3.147118301314459</v>
      </c>
      <c r="N39" s="11">
        <v>360</v>
      </c>
      <c r="O39" s="12">
        <v>4.550050556117291</v>
      </c>
      <c r="P39" s="11"/>
      <c r="Q39" s="12"/>
      <c r="R39" s="11"/>
      <c r="S39" s="12"/>
    </row>
    <row r="40" spans="1:19" ht="12.75">
      <c r="A40" s="13">
        <v>37</v>
      </c>
      <c r="B40" s="13" t="s">
        <v>363</v>
      </c>
      <c r="C40" s="11">
        <v>8333</v>
      </c>
      <c r="D40" s="11">
        <v>5546</v>
      </c>
      <c r="E40" s="12">
        <v>66.55466218648746</v>
      </c>
      <c r="F40" s="11">
        <v>974</v>
      </c>
      <c r="G40" s="12">
        <v>11.688467538701548</v>
      </c>
      <c r="H40" s="11">
        <v>571</v>
      </c>
      <c r="I40" s="12">
        <v>6.852274090963638</v>
      </c>
      <c r="J40" s="14">
        <v>1242</v>
      </c>
      <c r="K40" s="12">
        <v>14.904596183847353</v>
      </c>
      <c r="L40" s="11">
        <v>452</v>
      </c>
      <c r="M40" s="12">
        <v>5.424216968678747</v>
      </c>
      <c r="N40" s="11">
        <v>790</v>
      </c>
      <c r="O40" s="12">
        <v>9.480379215168606</v>
      </c>
      <c r="P40" s="11"/>
      <c r="Q40" s="12"/>
      <c r="R40" s="11"/>
      <c r="S40" s="12"/>
    </row>
    <row r="41" spans="1:19" ht="12.75">
      <c r="A41" s="13">
        <v>38</v>
      </c>
      <c r="B41" s="13" t="s">
        <v>364</v>
      </c>
      <c r="C41" s="11">
        <v>9127</v>
      </c>
      <c r="D41" s="11">
        <v>6676</v>
      </c>
      <c r="E41" s="12">
        <v>73.14561192067492</v>
      </c>
      <c r="F41" s="11">
        <v>401</v>
      </c>
      <c r="G41" s="12">
        <v>4.393557576421606</v>
      </c>
      <c r="H41" s="11">
        <v>445</v>
      </c>
      <c r="I41" s="12">
        <v>4.875643694532705</v>
      </c>
      <c r="J41" s="14">
        <v>1605</v>
      </c>
      <c r="K41" s="12">
        <v>17.585186808370768</v>
      </c>
      <c r="L41" s="11">
        <v>554</v>
      </c>
      <c r="M41" s="12">
        <v>6.069902487126109</v>
      </c>
      <c r="N41" s="11">
        <v>1051</v>
      </c>
      <c r="O41" s="12">
        <v>11.515284321244659</v>
      </c>
      <c r="P41" s="11"/>
      <c r="Q41" s="12"/>
      <c r="R41" s="11"/>
      <c r="S41" s="12"/>
    </row>
    <row r="42" spans="1:19" ht="12.75">
      <c r="A42" s="13">
        <v>39</v>
      </c>
      <c r="B42" s="13" t="s">
        <v>112</v>
      </c>
      <c r="C42" s="11">
        <v>8479</v>
      </c>
      <c r="D42" s="11">
        <v>7923</v>
      </c>
      <c r="E42" s="12">
        <v>93.44262295081968</v>
      </c>
      <c r="F42" s="11">
        <v>49</v>
      </c>
      <c r="G42" s="12">
        <v>0.5778983370680505</v>
      </c>
      <c r="H42" s="11">
        <v>73</v>
      </c>
      <c r="I42" s="12">
        <v>0.8609505837952589</v>
      </c>
      <c r="J42" s="14">
        <v>434</v>
      </c>
      <c r="K42" s="12">
        <v>5.118528128317019</v>
      </c>
      <c r="L42" s="11">
        <v>158</v>
      </c>
      <c r="M42" s="12">
        <v>1.863427290954122</v>
      </c>
      <c r="N42" s="11">
        <v>276</v>
      </c>
      <c r="O42" s="12">
        <v>3.255100837362897</v>
      </c>
      <c r="P42" s="11"/>
      <c r="Q42" s="12"/>
      <c r="R42" s="11"/>
      <c r="S42" s="12"/>
    </row>
    <row r="43" spans="1:19" ht="12.75">
      <c r="A43" s="13">
        <v>40</v>
      </c>
      <c r="B43" s="13" t="s">
        <v>365</v>
      </c>
      <c r="C43" s="11">
        <v>8676</v>
      </c>
      <c r="D43" s="11">
        <v>8053</v>
      </c>
      <c r="E43" s="12">
        <v>92.81927155371139</v>
      </c>
      <c r="F43" s="11">
        <v>111</v>
      </c>
      <c r="G43" s="12">
        <v>1.2793914246196403</v>
      </c>
      <c r="H43" s="11">
        <v>160</v>
      </c>
      <c r="I43" s="12">
        <v>1.8441678192715538</v>
      </c>
      <c r="J43" s="14">
        <v>352</v>
      </c>
      <c r="K43" s="12">
        <v>4.057169202397418</v>
      </c>
      <c r="L43" s="11">
        <v>124</v>
      </c>
      <c r="M43" s="12">
        <v>1.4292300599354542</v>
      </c>
      <c r="N43" s="11">
        <v>228</v>
      </c>
      <c r="O43" s="12">
        <v>2.627939142461964</v>
      </c>
      <c r="P43" s="11"/>
      <c r="Q43" s="12"/>
      <c r="R43" s="11"/>
      <c r="S43" s="12"/>
    </row>
    <row r="44" spans="1:19" ht="12.75">
      <c r="A44" s="13">
        <v>41</v>
      </c>
      <c r="B44" s="13" t="s">
        <v>366</v>
      </c>
      <c r="C44" s="11">
        <v>9252</v>
      </c>
      <c r="D44" s="11">
        <v>6554</v>
      </c>
      <c r="E44" s="12">
        <v>70.83873757025508</v>
      </c>
      <c r="F44" s="11">
        <v>608</v>
      </c>
      <c r="G44" s="12">
        <v>6.571552096843926</v>
      </c>
      <c r="H44" s="11">
        <v>642</v>
      </c>
      <c r="I44" s="12">
        <v>6.939040207522698</v>
      </c>
      <c r="J44" s="14">
        <v>1448</v>
      </c>
      <c r="K44" s="12">
        <v>15.650670125378298</v>
      </c>
      <c r="L44" s="11">
        <v>559</v>
      </c>
      <c r="M44" s="12">
        <v>6.041936878512754</v>
      </c>
      <c r="N44" s="11">
        <v>889</v>
      </c>
      <c r="O44" s="12">
        <v>9.608733246865544</v>
      </c>
      <c r="P44" s="11"/>
      <c r="Q44" s="12"/>
      <c r="R44" s="11"/>
      <c r="S44" s="12"/>
    </row>
    <row r="45" spans="1:19" ht="12.75">
      <c r="A45" s="13">
        <v>42</v>
      </c>
      <c r="B45" s="13" t="s">
        <v>113</v>
      </c>
      <c r="C45" s="11">
        <v>16869</v>
      </c>
      <c r="D45" s="11">
        <v>14974</v>
      </c>
      <c r="E45" s="12">
        <v>88.76637619301677</v>
      </c>
      <c r="F45" s="11">
        <v>210</v>
      </c>
      <c r="G45" s="12">
        <v>1.244887070958563</v>
      </c>
      <c r="H45" s="11">
        <v>224</v>
      </c>
      <c r="I45" s="12">
        <v>1.3278795423558005</v>
      </c>
      <c r="J45" s="14">
        <v>1461</v>
      </c>
      <c r="K45" s="12">
        <v>8.66085719366886</v>
      </c>
      <c r="L45" s="11">
        <v>411</v>
      </c>
      <c r="M45" s="12">
        <v>2.436421838876045</v>
      </c>
      <c r="N45" s="11">
        <v>1050</v>
      </c>
      <c r="O45" s="12">
        <v>6.224435354792815</v>
      </c>
      <c r="P45" s="11"/>
      <c r="Q45" s="12"/>
      <c r="R45" s="11"/>
      <c r="S45" s="12"/>
    </row>
    <row r="46" spans="1:19" ht="12.75">
      <c r="A46" s="13">
        <v>43</v>
      </c>
      <c r="B46" s="13" t="s">
        <v>367</v>
      </c>
      <c r="C46" s="11">
        <v>9711</v>
      </c>
      <c r="D46" s="11">
        <v>8980</v>
      </c>
      <c r="E46" s="12">
        <v>92.47245391823705</v>
      </c>
      <c r="F46" s="11">
        <v>132</v>
      </c>
      <c r="G46" s="12">
        <v>1.3592832869941305</v>
      </c>
      <c r="H46" s="11">
        <v>121</v>
      </c>
      <c r="I46" s="12">
        <v>1.2460096797446194</v>
      </c>
      <c r="J46" s="14">
        <v>478</v>
      </c>
      <c r="K46" s="12">
        <v>4.9222531150241995</v>
      </c>
      <c r="L46" s="11">
        <v>88</v>
      </c>
      <c r="M46" s="12">
        <v>0.906188857996087</v>
      </c>
      <c r="N46" s="11">
        <v>390</v>
      </c>
      <c r="O46" s="12">
        <v>4.016064257028113</v>
      </c>
      <c r="P46" s="11"/>
      <c r="Q46" s="12"/>
      <c r="R46" s="11"/>
      <c r="S46" s="12"/>
    </row>
    <row r="47" spans="1:19" ht="12.75">
      <c r="A47" s="13">
        <v>44</v>
      </c>
      <c r="B47" s="13" t="s">
        <v>368</v>
      </c>
      <c r="C47" s="11">
        <v>17845</v>
      </c>
      <c r="D47" s="11">
        <v>16023</v>
      </c>
      <c r="E47" s="12">
        <v>89.78985710282993</v>
      </c>
      <c r="F47" s="11">
        <v>406</v>
      </c>
      <c r="G47" s="12">
        <v>2.2751471000280192</v>
      </c>
      <c r="H47" s="11">
        <v>462</v>
      </c>
      <c r="I47" s="12">
        <v>2.5889604931353323</v>
      </c>
      <c r="J47" s="14">
        <v>954</v>
      </c>
      <c r="K47" s="12">
        <v>5.346035304006724</v>
      </c>
      <c r="L47" s="11">
        <v>420</v>
      </c>
      <c r="M47" s="12">
        <v>2.353600448304847</v>
      </c>
      <c r="N47" s="11">
        <v>534</v>
      </c>
      <c r="O47" s="12">
        <v>2.992434855701877</v>
      </c>
      <c r="P47" s="11"/>
      <c r="Q47" s="12"/>
      <c r="R47" s="11"/>
      <c r="S47" s="12"/>
    </row>
    <row r="48" spans="1:19" ht="12.75">
      <c r="A48" s="13">
        <v>45</v>
      </c>
      <c r="B48" s="13" t="s">
        <v>369</v>
      </c>
      <c r="C48" s="11">
        <v>9544</v>
      </c>
      <c r="D48" s="11">
        <v>8991</v>
      </c>
      <c r="E48" s="12">
        <v>94.20578373847444</v>
      </c>
      <c r="F48" s="11">
        <v>75</v>
      </c>
      <c r="G48" s="12">
        <v>0.7858340318524728</v>
      </c>
      <c r="H48" s="11">
        <v>62</v>
      </c>
      <c r="I48" s="12">
        <v>0.6496227996647108</v>
      </c>
      <c r="J48" s="14">
        <v>416</v>
      </c>
      <c r="K48" s="12">
        <v>4.358759430008383</v>
      </c>
      <c r="L48" s="11">
        <v>69</v>
      </c>
      <c r="M48" s="12">
        <v>0.722967309304275</v>
      </c>
      <c r="N48" s="11">
        <v>347</v>
      </c>
      <c r="O48" s="12">
        <v>3.6357921207041075</v>
      </c>
      <c r="P48" s="11"/>
      <c r="Q48" s="12"/>
      <c r="R48" s="11"/>
      <c r="S48" s="12"/>
    </row>
    <row r="49" spans="1:19" ht="12.75">
      <c r="A49" s="13">
        <v>46</v>
      </c>
      <c r="B49" s="13" t="s">
        <v>114</v>
      </c>
      <c r="C49" s="11">
        <v>18901</v>
      </c>
      <c r="D49" s="11">
        <v>16883</v>
      </c>
      <c r="E49" s="12">
        <v>89.32331622665467</v>
      </c>
      <c r="F49" s="11">
        <v>231</v>
      </c>
      <c r="G49" s="12">
        <v>1.2221575578011745</v>
      </c>
      <c r="H49" s="11">
        <v>331</v>
      </c>
      <c r="I49" s="12">
        <v>1.7512300936458387</v>
      </c>
      <c r="J49" s="14">
        <v>1456</v>
      </c>
      <c r="K49" s="12">
        <v>7.703296121898312</v>
      </c>
      <c r="L49" s="11">
        <v>411</v>
      </c>
      <c r="M49" s="12">
        <v>2.1744881223215704</v>
      </c>
      <c r="N49" s="11">
        <v>1045</v>
      </c>
      <c r="O49" s="12">
        <v>5.528807999576742</v>
      </c>
      <c r="P49" s="11"/>
      <c r="Q49" s="12"/>
      <c r="R49" s="11"/>
      <c r="S49" s="12"/>
    </row>
    <row r="50" spans="1:19" ht="12.75">
      <c r="A50" s="13">
        <v>47</v>
      </c>
      <c r="B50" s="13" t="s">
        <v>370</v>
      </c>
      <c r="C50" s="11">
        <v>16181</v>
      </c>
      <c r="D50" s="11">
        <v>15094</v>
      </c>
      <c r="E50" s="12">
        <v>93.28224460787344</v>
      </c>
      <c r="F50" s="11">
        <v>147</v>
      </c>
      <c r="G50" s="12">
        <v>0.9084729003151845</v>
      </c>
      <c r="H50" s="11">
        <v>191</v>
      </c>
      <c r="I50" s="12">
        <v>1.1803967616340152</v>
      </c>
      <c r="J50" s="14">
        <v>749</v>
      </c>
      <c r="K50" s="12">
        <v>4.628885730177369</v>
      </c>
      <c r="L50" s="11">
        <v>228</v>
      </c>
      <c r="M50" s="12">
        <v>1.409060008652123</v>
      </c>
      <c r="N50" s="11">
        <v>521</v>
      </c>
      <c r="O50" s="12">
        <v>3.2198257215252455</v>
      </c>
      <c r="P50" s="11"/>
      <c r="Q50" s="12"/>
      <c r="R50" s="11"/>
      <c r="S50" s="12"/>
    </row>
    <row r="51" spans="1:19" ht="12.75">
      <c r="A51" s="13">
        <v>48</v>
      </c>
      <c r="B51" s="13" t="s">
        <v>115</v>
      </c>
      <c r="C51" s="11">
        <v>8376</v>
      </c>
      <c r="D51" s="11">
        <v>7905</v>
      </c>
      <c r="E51" s="12">
        <v>94.37679083094555</v>
      </c>
      <c r="F51" s="11">
        <v>42</v>
      </c>
      <c r="G51" s="12">
        <v>0.501432664756447</v>
      </c>
      <c r="H51" s="11">
        <v>74</v>
      </c>
      <c r="I51" s="12">
        <v>0.8834765998089781</v>
      </c>
      <c r="J51" s="14">
        <v>355</v>
      </c>
      <c r="K51" s="12">
        <v>4.238299904489017</v>
      </c>
      <c r="L51" s="11">
        <v>92</v>
      </c>
      <c r="M51" s="12">
        <v>1.0983763132760267</v>
      </c>
      <c r="N51" s="11">
        <v>263</v>
      </c>
      <c r="O51" s="12">
        <v>3.1399235912129897</v>
      </c>
      <c r="P51" s="11"/>
      <c r="Q51" s="12"/>
      <c r="R51" s="11"/>
      <c r="S51" s="12"/>
    </row>
    <row r="52" spans="1:19" ht="12.75">
      <c r="A52" s="13">
        <v>49</v>
      </c>
      <c r="B52" s="13" t="s">
        <v>371</v>
      </c>
      <c r="C52" s="11">
        <v>9278</v>
      </c>
      <c r="D52" s="11">
        <v>8511</v>
      </c>
      <c r="E52" s="12">
        <v>91.73313214054754</v>
      </c>
      <c r="F52" s="11">
        <v>117</v>
      </c>
      <c r="G52" s="12">
        <v>1.2610476395774952</v>
      </c>
      <c r="H52" s="11">
        <v>80</v>
      </c>
      <c r="I52" s="12">
        <v>0.8622547962923045</v>
      </c>
      <c r="J52" s="14">
        <v>570</v>
      </c>
      <c r="K52" s="12">
        <v>6.143565423582668</v>
      </c>
      <c r="L52" s="11">
        <v>134</v>
      </c>
      <c r="M52" s="12">
        <v>1.4442767837896098</v>
      </c>
      <c r="N52" s="11">
        <v>436</v>
      </c>
      <c r="O52" s="12">
        <v>4.699288639793059</v>
      </c>
      <c r="P52" s="11"/>
      <c r="Q52" s="12"/>
      <c r="R52" s="11"/>
      <c r="S52" s="12"/>
    </row>
    <row r="53" spans="1:19" ht="12.75">
      <c r="A53" s="13">
        <v>50</v>
      </c>
      <c r="B53" s="13" t="s">
        <v>372</v>
      </c>
      <c r="C53" s="11">
        <v>8034</v>
      </c>
      <c r="D53" s="11">
        <v>5699</v>
      </c>
      <c r="E53" s="12">
        <v>70.93602190689569</v>
      </c>
      <c r="F53" s="11">
        <v>534</v>
      </c>
      <c r="G53" s="12">
        <v>6.646751306945482</v>
      </c>
      <c r="H53" s="11">
        <v>461</v>
      </c>
      <c r="I53" s="12">
        <v>5.738113019666418</v>
      </c>
      <c r="J53" s="14">
        <v>1340</v>
      </c>
      <c r="K53" s="12">
        <v>16.679113766492407</v>
      </c>
      <c r="L53" s="11">
        <v>491</v>
      </c>
      <c r="M53" s="12">
        <v>6.111526014438636</v>
      </c>
      <c r="N53" s="11">
        <v>849</v>
      </c>
      <c r="O53" s="12">
        <v>10.567587752053772</v>
      </c>
      <c r="P53" s="11"/>
      <c r="Q53" s="12"/>
      <c r="R53" s="11"/>
      <c r="S53" s="12"/>
    </row>
    <row r="54" spans="1:19" ht="12.75">
      <c r="A54" s="13">
        <v>51</v>
      </c>
      <c r="B54" s="13" t="s">
        <v>373</v>
      </c>
      <c r="C54" s="11">
        <v>8857</v>
      </c>
      <c r="D54" s="11">
        <v>8484</v>
      </c>
      <c r="E54" s="12">
        <v>95.78864175228632</v>
      </c>
      <c r="F54" s="11">
        <v>45</v>
      </c>
      <c r="G54" s="12">
        <v>0.508072710850175</v>
      </c>
      <c r="H54" s="11">
        <v>62</v>
      </c>
      <c r="I54" s="12">
        <v>0.7000112905046856</v>
      </c>
      <c r="J54" s="14">
        <v>266</v>
      </c>
      <c r="K54" s="12">
        <v>3.0032742463588122</v>
      </c>
      <c r="L54" s="11">
        <v>61</v>
      </c>
      <c r="M54" s="12">
        <v>0.6887207858191261</v>
      </c>
      <c r="N54" s="11">
        <v>205</v>
      </c>
      <c r="O54" s="12">
        <v>2.314553460539686</v>
      </c>
      <c r="P54" s="11"/>
      <c r="Q54" s="12"/>
      <c r="R54" s="11"/>
      <c r="S54" s="12"/>
    </row>
    <row r="55" spans="1:19" ht="12.75">
      <c r="A55" s="13">
        <v>52</v>
      </c>
      <c r="B55" s="13" t="s">
        <v>374</v>
      </c>
      <c r="C55" s="11">
        <v>9794</v>
      </c>
      <c r="D55" s="11">
        <v>9056</v>
      </c>
      <c r="E55" s="12">
        <v>92.46477435164387</v>
      </c>
      <c r="F55" s="11">
        <v>86</v>
      </c>
      <c r="G55" s="12">
        <v>0.8780886256891974</v>
      </c>
      <c r="H55" s="11">
        <v>141</v>
      </c>
      <c r="I55" s="12">
        <v>1.4396569328160098</v>
      </c>
      <c r="J55" s="14">
        <v>511</v>
      </c>
      <c r="K55" s="12">
        <v>5.217480089850929</v>
      </c>
      <c r="L55" s="11">
        <v>135</v>
      </c>
      <c r="M55" s="12">
        <v>1.378394935674903</v>
      </c>
      <c r="N55" s="11">
        <v>376</v>
      </c>
      <c r="O55" s="12">
        <v>3.839085154176026</v>
      </c>
      <c r="P55" s="11"/>
      <c r="Q55" s="12"/>
      <c r="R55" s="11"/>
      <c r="S55" s="12"/>
    </row>
    <row r="56" spans="1:19" ht="12.75">
      <c r="A56" s="13">
        <v>53</v>
      </c>
      <c r="B56" s="13" t="s">
        <v>116</v>
      </c>
      <c r="C56" s="11">
        <v>10693</v>
      </c>
      <c r="D56" s="11">
        <v>9195</v>
      </c>
      <c r="E56" s="12">
        <v>85.99083512578322</v>
      </c>
      <c r="F56" s="11">
        <v>215</v>
      </c>
      <c r="G56" s="12">
        <v>2.010661180211353</v>
      </c>
      <c r="H56" s="11">
        <v>353</v>
      </c>
      <c r="I56" s="12">
        <v>3.301225100533059</v>
      </c>
      <c r="J56" s="14">
        <v>930</v>
      </c>
      <c r="K56" s="12">
        <v>8.697278593472365</v>
      </c>
      <c r="L56" s="11">
        <v>353</v>
      </c>
      <c r="M56" s="12">
        <v>3.301225100533059</v>
      </c>
      <c r="N56" s="11">
        <v>577</v>
      </c>
      <c r="O56" s="12">
        <v>5.396053492939306</v>
      </c>
      <c r="P56" s="11"/>
      <c r="Q56" s="12"/>
      <c r="R56" s="11"/>
      <c r="S56" s="12"/>
    </row>
    <row r="57" spans="1:19" ht="12.75">
      <c r="A57" s="13">
        <v>54</v>
      </c>
      <c r="B57" s="13" t="s">
        <v>375</v>
      </c>
      <c r="C57" s="11">
        <v>8629</v>
      </c>
      <c r="D57" s="11">
        <v>6121</v>
      </c>
      <c r="E57" s="12">
        <v>70.93521844941476</v>
      </c>
      <c r="F57" s="11">
        <v>608</v>
      </c>
      <c r="G57" s="12">
        <v>7.046007648626724</v>
      </c>
      <c r="H57" s="11">
        <v>516</v>
      </c>
      <c r="I57" s="12">
        <v>5.979835438637154</v>
      </c>
      <c r="J57" s="14">
        <v>1384</v>
      </c>
      <c r="K57" s="12">
        <v>16.038938463321358</v>
      </c>
      <c r="L57" s="11">
        <v>482</v>
      </c>
      <c r="M57" s="12">
        <v>5.585815274075791</v>
      </c>
      <c r="N57" s="11">
        <v>902</v>
      </c>
      <c r="O57" s="12">
        <v>10.453123189245566</v>
      </c>
      <c r="P57" s="11"/>
      <c r="Q57" s="12"/>
      <c r="R57" s="11"/>
      <c r="S57" s="12"/>
    </row>
    <row r="58" spans="1:19" ht="12.75">
      <c r="A58" s="13">
        <v>55</v>
      </c>
      <c r="B58" s="13" t="s">
        <v>376</v>
      </c>
      <c r="C58" s="11">
        <v>7753</v>
      </c>
      <c r="D58" s="11">
        <v>7429</v>
      </c>
      <c r="E58" s="12">
        <v>95.82097252676384</v>
      </c>
      <c r="F58" s="11">
        <v>12</v>
      </c>
      <c r="G58" s="12">
        <v>0.1547787953050432</v>
      </c>
      <c r="H58" s="11">
        <v>56</v>
      </c>
      <c r="I58" s="12">
        <v>0.7223010447568683</v>
      </c>
      <c r="J58" s="14">
        <v>256</v>
      </c>
      <c r="K58" s="12">
        <v>3.301947633174255</v>
      </c>
      <c r="L58" s="11">
        <v>52</v>
      </c>
      <c r="M58" s="12">
        <v>0.6707081129885206</v>
      </c>
      <c r="N58" s="11">
        <v>204</v>
      </c>
      <c r="O58" s="12">
        <v>2.6312395201857344</v>
      </c>
      <c r="P58" s="11"/>
      <c r="Q58" s="12"/>
      <c r="R58" s="11"/>
      <c r="S58" s="12"/>
    </row>
    <row r="59" spans="1:19" ht="12.75">
      <c r="A59" s="13">
        <v>56</v>
      </c>
      <c r="B59" s="13" t="s">
        <v>377</v>
      </c>
      <c r="C59" s="11">
        <v>8305</v>
      </c>
      <c r="D59" s="11">
        <v>7950</v>
      </c>
      <c r="E59" s="12">
        <v>95.72546658639374</v>
      </c>
      <c r="F59" s="11">
        <v>21</v>
      </c>
      <c r="G59" s="12">
        <v>0.25285972305839854</v>
      </c>
      <c r="H59" s="11">
        <v>36</v>
      </c>
      <c r="I59" s="12">
        <v>0.4334738109572547</v>
      </c>
      <c r="J59" s="14">
        <v>298</v>
      </c>
      <c r="K59" s="12">
        <v>3.5881998795906083</v>
      </c>
      <c r="L59" s="11">
        <v>57</v>
      </c>
      <c r="M59" s="12">
        <v>0.6863335340156532</v>
      </c>
      <c r="N59" s="11">
        <v>241</v>
      </c>
      <c r="O59" s="12">
        <v>2.901866345574955</v>
      </c>
      <c r="P59" s="11"/>
      <c r="Q59" s="12"/>
      <c r="R59" s="11"/>
      <c r="S59" s="12"/>
    </row>
    <row r="60" spans="1:19" ht="12.75">
      <c r="A60" s="13">
        <v>57</v>
      </c>
      <c r="B60" s="13" t="s">
        <v>117</v>
      </c>
      <c r="C60" s="11">
        <v>9534</v>
      </c>
      <c r="D60" s="11">
        <v>8778</v>
      </c>
      <c r="E60" s="12">
        <v>92.07048458149781</v>
      </c>
      <c r="F60" s="11">
        <v>72</v>
      </c>
      <c r="G60" s="12">
        <v>0.7551919446192574</v>
      </c>
      <c r="H60" s="11">
        <v>106</v>
      </c>
      <c r="I60" s="12">
        <v>1.1118103629116844</v>
      </c>
      <c r="J60" s="14">
        <v>578</v>
      </c>
      <c r="K60" s="12">
        <v>6.0625131109712616</v>
      </c>
      <c r="L60" s="11">
        <v>162</v>
      </c>
      <c r="M60" s="12">
        <v>1.6991818753933292</v>
      </c>
      <c r="N60" s="11">
        <v>416</v>
      </c>
      <c r="O60" s="12">
        <v>4.363331235577932</v>
      </c>
      <c r="P60" s="11"/>
      <c r="Q60" s="12"/>
      <c r="R60" s="11"/>
      <c r="S60" s="12"/>
    </row>
    <row r="61" spans="1:19" ht="12.75">
      <c r="A61" s="13">
        <v>58</v>
      </c>
      <c r="B61" s="13" t="s">
        <v>378</v>
      </c>
      <c r="C61" s="11">
        <v>10173</v>
      </c>
      <c r="D61" s="11">
        <v>8181</v>
      </c>
      <c r="E61" s="12">
        <v>80.41875552934238</v>
      </c>
      <c r="F61" s="11">
        <v>529</v>
      </c>
      <c r="G61" s="12">
        <v>5.200039319768013</v>
      </c>
      <c r="H61" s="11">
        <v>683</v>
      </c>
      <c r="I61" s="12">
        <v>6.713850388282709</v>
      </c>
      <c r="J61" s="14">
        <v>780</v>
      </c>
      <c r="K61" s="12">
        <v>7.6673547626069</v>
      </c>
      <c r="L61" s="11">
        <v>529</v>
      </c>
      <c r="M61" s="12">
        <v>5.200039319768013</v>
      </c>
      <c r="N61" s="11">
        <v>251</v>
      </c>
      <c r="O61" s="12">
        <v>2.467315442838887</v>
      </c>
      <c r="P61" s="11"/>
      <c r="Q61" s="12"/>
      <c r="R61" s="11"/>
      <c r="S61" s="12"/>
    </row>
    <row r="62" spans="1:19" ht="12.75">
      <c r="A62" s="13">
        <v>59</v>
      </c>
      <c r="B62" s="13" t="s">
        <v>379</v>
      </c>
      <c r="C62" s="11">
        <v>10297</v>
      </c>
      <c r="D62" s="11">
        <v>8406</v>
      </c>
      <c r="E62" s="12">
        <v>81.63542779450326</v>
      </c>
      <c r="F62" s="11">
        <v>482</v>
      </c>
      <c r="G62" s="12">
        <v>4.6809750412741575</v>
      </c>
      <c r="H62" s="11">
        <v>626</v>
      </c>
      <c r="I62" s="12">
        <v>6.079440613771001</v>
      </c>
      <c r="J62" s="14">
        <v>783</v>
      </c>
      <c r="K62" s="12">
        <v>7.604156550451588</v>
      </c>
      <c r="L62" s="11">
        <v>505</v>
      </c>
      <c r="M62" s="12">
        <v>4.904341070214626</v>
      </c>
      <c r="N62" s="11">
        <v>278</v>
      </c>
      <c r="O62" s="12">
        <v>2.6998154802369623</v>
      </c>
      <c r="P62" s="11"/>
      <c r="Q62" s="12"/>
      <c r="R62" s="11"/>
      <c r="S62" s="12"/>
    </row>
    <row r="63" spans="1:19" ht="12.75">
      <c r="A63" s="13">
        <v>60</v>
      </c>
      <c r="B63" s="13" t="s">
        <v>118</v>
      </c>
      <c r="C63" s="11">
        <v>10369</v>
      </c>
      <c r="D63" s="11">
        <v>9400</v>
      </c>
      <c r="E63" s="12">
        <v>90.65483653197029</v>
      </c>
      <c r="F63" s="11">
        <v>170</v>
      </c>
      <c r="G63" s="12">
        <v>1.639502362812229</v>
      </c>
      <c r="H63" s="11">
        <v>177</v>
      </c>
      <c r="I63" s="12">
        <v>1.7070112836339086</v>
      </c>
      <c r="J63" s="14">
        <v>622</v>
      </c>
      <c r="K63" s="12">
        <v>5.998649821583566</v>
      </c>
      <c r="L63" s="11">
        <v>141</v>
      </c>
      <c r="M63" s="12">
        <v>1.3598225479795545</v>
      </c>
      <c r="N63" s="11">
        <v>481</v>
      </c>
      <c r="O63" s="12">
        <v>4.6388272736040115</v>
      </c>
      <c r="P63" s="11"/>
      <c r="Q63" s="12"/>
      <c r="R63" s="11"/>
      <c r="S63" s="12"/>
    </row>
    <row r="64" spans="1:17" ht="12.75">
      <c r="A64" s="202" t="s">
        <v>171</v>
      </c>
      <c r="B64" s="19" t="s">
        <v>89</v>
      </c>
      <c r="C64" s="14">
        <v>123867</v>
      </c>
      <c r="D64" s="14">
        <v>87486</v>
      </c>
      <c r="E64" s="12">
        <v>70.62898108455038</v>
      </c>
      <c r="F64" s="14">
        <v>9042</v>
      </c>
      <c r="G64" s="12">
        <v>7.299765070599918</v>
      </c>
      <c r="H64" s="14">
        <v>8141</v>
      </c>
      <c r="I64" s="12">
        <v>6.5723719796233055</v>
      </c>
      <c r="J64" s="14">
        <v>19198</v>
      </c>
      <c r="K64" s="12">
        <v>15.498881865226412</v>
      </c>
      <c r="L64" s="14">
        <v>7362</v>
      </c>
      <c r="M64" s="12">
        <v>5.943471626825547</v>
      </c>
      <c r="N64" s="14">
        <v>11836</v>
      </c>
      <c r="O64" s="12">
        <v>9.555410238400865</v>
      </c>
      <c r="P64" s="11"/>
      <c r="Q64" s="12"/>
    </row>
    <row r="65" spans="1:17" ht="12.75">
      <c r="A65" s="202" t="s">
        <v>172</v>
      </c>
      <c r="B65" s="19" t="s">
        <v>90</v>
      </c>
      <c r="C65" s="14">
        <v>83818</v>
      </c>
      <c r="D65" s="14">
        <v>75576</v>
      </c>
      <c r="E65" s="12">
        <v>90.16678994965281</v>
      </c>
      <c r="F65" s="14">
        <v>1558</v>
      </c>
      <c r="G65" s="12">
        <v>1.8587892815385716</v>
      </c>
      <c r="H65" s="14">
        <v>1776</v>
      </c>
      <c r="I65" s="12">
        <v>2.118876613615214</v>
      </c>
      <c r="J65" s="14">
        <v>4908</v>
      </c>
      <c r="K65" s="12">
        <v>5.855544155193396</v>
      </c>
      <c r="L65" s="14">
        <v>1727</v>
      </c>
      <c r="M65" s="12">
        <v>2.060416616955785</v>
      </c>
      <c r="N65" s="14">
        <v>3181</v>
      </c>
      <c r="O65" s="12">
        <v>3.7951275382376104</v>
      </c>
      <c r="P65" s="11"/>
      <c r="Q65" s="12"/>
    </row>
    <row r="66" spans="1:17" ht="12.75">
      <c r="A66" s="202" t="s">
        <v>173</v>
      </c>
      <c r="B66" s="19" t="s">
        <v>91</v>
      </c>
      <c r="C66" s="14">
        <v>95262</v>
      </c>
      <c r="D66" s="14">
        <v>87053</v>
      </c>
      <c r="E66" s="12">
        <v>91.3827129390523</v>
      </c>
      <c r="F66" s="14">
        <v>1528</v>
      </c>
      <c r="G66" s="12">
        <v>1.60399739665344</v>
      </c>
      <c r="H66" s="14">
        <v>2080</v>
      </c>
      <c r="I66" s="12">
        <v>2.1834519535596564</v>
      </c>
      <c r="J66" s="14">
        <v>4601</v>
      </c>
      <c r="K66" s="12">
        <v>4.829837710734606</v>
      </c>
      <c r="L66" s="14">
        <v>2021</v>
      </c>
      <c r="M66" s="12">
        <v>2.121517499107724</v>
      </c>
      <c r="N66" s="14">
        <v>2580</v>
      </c>
      <c r="O66" s="12">
        <v>2.708320211626882</v>
      </c>
      <c r="P66" s="11"/>
      <c r="Q66" s="12"/>
    </row>
    <row r="67" spans="1:17" ht="12.75">
      <c r="A67" s="202" t="s">
        <v>174</v>
      </c>
      <c r="B67" s="20" t="s">
        <v>92</v>
      </c>
      <c r="C67" s="14">
        <v>169508</v>
      </c>
      <c r="D67" s="14">
        <v>153206</v>
      </c>
      <c r="E67" s="12">
        <v>90.38275479623381</v>
      </c>
      <c r="F67" s="14">
        <v>2614</v>
      </c>
      <c r="G67" s="12">
        <v>1.5421101068976095</v>
      </c>
      <c r="H67" s="14">
        <v>2922</v>
      </c>
      <c r="I67" s="12">
        <v>1.723812445430304</v>
      </c>
      <c r="J67" s="14">
        <v>10766</v>
      </c>
      <c r="K67" s="12">
        <v>6.35132265143828</v>
      </c>
      <c r="L67" s="14">
        <v>3266</v>
      </c>
      <c r="M67" s="12">
        <v>1.9267527196356513</v>
      </c>
      <c r="N67" s="14">
        <v>7500</v>
      </c>
      <c r="O67" s="12">
        <v>4.424569931802629</v>
      </c>
      <c r="P67" s="11"/>
      <c r="Q67" s="12"/>
    </row>
    <row r="68" spans="1:17" ht="12.75">
      <c r="A68" s="202" t="s">
        <v>175</v>
      </c>
      <c r="B68" s="21" t="s">
        <v>93</v>
      </c>
      <c r="C68" s="14">
        <v>148755</v>
      </c>
      <c r="D68" s="14">
        <v>132191</v>
      </c>
      <c r="E68" s="12">
        <v>88.86491210379484</v>
      </c>
      <c r="F68" s="14">
        <v>1909</v>
      </c>
      <c r="G68" s="12">
        <v>1.2833182077913348</v>
      </c>
      <c r="H68" s="14">
        <v>2654</v>
      </c>
      <c r="I68" s="12">
        <v>1.7841417095223688</v>
      </c>
      <c r="J68" s="14">
        <v>12001</v>
      </c>
      <c r="K68" s="12">
        <v>8.067627978891466</v>
      </c>
      <c r="L68" s="14">
        <v>3847</v>
      </c>
      <c r="M68" s="12">
        <v>2.586131558603072</v>
      </c>
      <c r="N68" s="14">
        <v>8154</v>
      </c>
      <c r="O68" s="12">
        <v>5.481496420288394</v>
      </c>
      <c r="P68" s="11"/>
      <c r="Q68" s="12"/>
    </row>
    <row r="69" spans="1:17" ht="12.75">
      <c r="A69" s="202" t="s">
        <v>380</v>
      </c>
      <c r="B69" s="13" t="s">
        <v>381</v>
      </c>
      <c r="C69" s="14">
        <v>621210</v>
      </c>
      <c r="D69" s="14">
        <v>535512</v>
      </c>
      <c r="E69" s="12">
        <v>86.2046650891003</v>
      </c>
      <c r="F69" s="14">
        <v>16651</v>
      </c>
      <c r="G69" s="12">
        <v>2.680414030682056</v>
      </c>
      <c r="H69" s="14">
        <v>17573</v>
      </c>
      <c r="I69" s="12">
        <v>2.828834049677243</v>
      </c>
      <c r="J69" s="14">
        <v>51474</v>
      </c>
      <c r="K69" s="12">
        <v>8.286086830540397</v>
      </c>
      <c r="L69" s="14">
        <v>18223</v>
      </c>
      <c r="M69" s="12">
        <v>2.933468553307255</v>
      </c>
      <c r="N69" s="14">
        <v>33251</v>
      </c>
      <c r="O69" s="12">
        <v>5.352618277233142</v>
      </c>
      <c r="P69" s="11"/>
      <c r="Q69" s="12"/>
    </row>
    <row r="70" spans="1:17" ht="12.75">
      <c r="A70" s="202" t="s">
        <v>382</v>
      </c>
      <c r="B70" s="128" t="s">
        <v>383</v>
      </c>
      <c r="C70" s="13">
        <v>5846965</v>
      </c>
      <c r="D70" s="13">
        <v>5204750</v>
      </c>
      <c r="E70" s="12">
        <v>89.01626741394895</v>
      </c>
      <c r="F70" s="14">
        <v>85547</v>
      </c>
      <c r="G70" s="12">
        <v>1.463100942112703</v>
      </c>
      <c r="H70" s="13">
        <v>106825</v>
      </c>
      <c r="I70" s="12">
        <v>1.8270162383390358</v>
      </c>
      <c r="J70" s="14">
        <v>449843</v>
      </c>
      <c r="K70" s="12">
        <v>7.693615405599315</v>
      </c>
      <c r="L70" s="14">
        <v>133940</v>
      </c>
      <c r="M70" s="12">
        <v>2.2907611042652043</v>
      </c>
      <c r="N70" s="13">
        <v>315903</v>
      </c>
      <c r="O70" s="12">
        <v>5.402854301334111</v>
      </c>
      <c r="P70" s="11"/>
      <c r="Q70" s="12"/>
    </row>
    <row r="71" spans="1:17" ht="12.75">
      <c r="A71" s="202" t="s">
        <v>384</v>
      </c>
      <c r="B71" s="128" t="s">
        <v>385</v>
      </c>
      <c r="C71" s="13">
        <v>56075912</v>
      </c>
      <c r="D71" s="13">
        <v>48570902</v>
      </c>
      <c r="E71" s="12">
        <v>86.61633893711796</v>
      </c>
      <c r="F71" s="13">
        <v>955481</v>
      </c>
      <c r="G71" s="12">
        <v>1.7039063047249237</v>
      </c>
      <c r="H71" s="13">
        <v>1199710</v>
      </c>
      <c r="I71" s="12">
        <v>2.1394391231657544</v>
      </c>
      <c r="J71" s="14">
        <v>5349819</v>
      </c>
      <c r="K71" s="12">
        <v>9.540315634991366</v>
      </c>
      <c r="L71" s="13">
        <v>1557353</v>
      </c>
      <c r="M71" s="12">
        <v>2.777222776153868</v>
      </c>
      <c r="N71" s="13">
        <v>3792466</v>
      </c>
      <c r="O71" s="12">
        <v>6.763092858837498</v>
      </c>
      <c r="P71" s="11"/>
      <c r="Q71" s="12"/>
    </row>
    <row r="72" spans="3:17" ht="12.75">
      <c r="C72" s="11"/>
      <c r="D72" s="11"/>
      <c r="F72" s="11"/>
      <c r="H72" s="11"/>
      <c r="L72" s="11"/>
      <c r="N72" s="11"/>
      <c r="P72" s="11"/>
      <c r="Q72" s="12"/>
    </row>
  </sheetData>
  <sheetProtection password="EE3C" sheet="1"/>
  <mergeCells count="8">
    <mergeCell ref="A1:B2"/>
    <mergeCell ref="J2:K2"/>
    <mergeCell ref="C1:O1"/>
    <mergeCell ref="D2:E2"/>
    <mergeCell ref="F2:G2"/>
    <mergeCell ref="H2:I2"/>
    <mergeCell ref="L2:M2"/>
    <mergeCell ref="N2:O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BP7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21" width="14.7109375" style="13" customWidth="1"/>
    <col min="22" max="22" width="14.7109375" style="14" customWidth="1"/>
    <col min="23" max="16384" width="14.7109375" style="13" customWidth="1"/>
  </cols>
  <sheetData>
    <row r="1" spans="1:25" s="9" customFormat="1" ht="12.75" customHeight="1">
      <c r="A1" s="338" t="s">
        <v>413</v>
      </c>
      <c r="B1" s="339"/>
      <c r="C1" s="341" t="s">
        <v>160</v>
      </c>
      <c r="D1" s="341"/>
      <c r="E1" s="341"/>
      <c r="F1" s="341"/>
      <c r="G1" s="341"/>
      <c r="H1" s="341"/>
      <c r="I1" s="341"/>
      <c r="J1" s="341"/>
      <c r="K1" s="341"/>
      <c r="L1" s="341"/>
      <c r="M1" s="341"/>
      <c r="N1" s="341"/>
      <c r="O1" s="341"/>
      <c r="P1" s="341"/>
      <c r="Q1" s="341"/>
      <c r="R1" s="341"/>
      <c r="S1" s="341"/>
      <c r="T1" s="341"/>
      <c r="U1" s="341"/>
      <c r="V1" s="341"/>
      <c r="W1" s="341"/>
      <c r="X1" s="341"/>
      <c r="Y1" s="341"/>
    </row>
    <row r="2" spans="1:25" s="10" customFormat="1" ht="38.25" customHeight="1">
      <c r="A2" s="340"/>
      <c r="B2" s="332"/>
      <c r="C2" s="180" t="s">
        <v>154</v>
      </c>
      <c r="D2" s="341" t="s">
        <v>161</v>
      </c>
      <c r="E2" s="341"/>
      <c r="F2" s="341" t="s">
        <v>162</v>
      </c>
      <c r="G2" s="341"/>
      <c r="H2" s="341" t="s">
        <v>6</v>
      </c>
      <c r="I2" s="341"/>
      <c r="J2" s="341" t="s">
        <v>163</v>
      </c>
      <c r="K2" s="341"/>
      <c r="L2" s="341" t="s">
        <v>164</v>
      </c>
      <c r="M2" s="341"/>
      <c r="N2" s="341" t="s">
        <v>234</v>
      </c>
      <c r="O2" s="341"/>
      <c r="P2" s="341" t="s">
        <v>236</v>
      </c>
      <c r="Q2" s="341"/>
      <c r="R2" s="343" t="s">
        <v>165</v>
      </c>
      <c r="S2" s="343"/>
      <c r="T2" s="343" t="s">
        <v>166</v>
      </c>
      <c r="U2" s="343"/>
      <c r="V2" s="343" t="s">
        <v>235</v>
      </c>
      <c r="W2" s="343"/>
      <c r="X2" s="343" t="s">
        <v>167</v>
      </c>
      <c r="Y2" s="343"/>
    </row>
    <row r="3" spans="1:25" s="9" customFormat="1" ht="39">
      <c r="A3" s="177" t="s">
        <v>338</v>
      </c>
      <c r="B3" s="177" t="s">
        <v>339</v>
      </c>
      <c r="C3" s="177" t="s">
        <v>7</v>
      </c>
      <c r="D3" s="177" t="s">
        <v>7</v>
      </c>
      <c r="E3" s="235" t="s">
        <v>5</v>
      </c>
      <c r="F3" s="177" t="s">
        <v>7</v>
      </c>
      <c r="G3" s="235" t="s">
        <v>5</v>
      </c>
      <c r="H3" s="177" t="s">
        <v>7</v>
      </c>
      <c r="I3" s="235" t="s">
        <v>5</v>
      </c>
      <c r="J3" s="177" t="s">
        <v>7</v>
      </c>
      <c r="K3" s="235" t="s">
        <v>5</v>
      </c>
      <c r="L3" s="177" t="s">
        <v>7</v>
      </c>
      <c r="M3" s="235" t="s">
        <v>5</v>
      </c>
      <c r="N3" s="235" t="s">
        <v>7</v>
      </c>
      <c r="O3" s="235" t="s">
        <v>5</v>
      </c>
      <c r="P3" s="177" t="s">
        <v>7</v>
      </c>
      <c r="Q3" s="235" t="s">
        <v>5</v>
      </c>
      <c r="R3" s="177" t="s">
        <v>7</v>
      </c>
      <c r="S3" s="235" t="s">
        <v>5</v>
      </c>
      <c r="T3" s="177" t="s">
        <v>7</v>
      </c>
      <c r="U3" s="235" t="s">
        <v>5</v>
      </c>
      <c r="V3" s="182" t="s">
        <v>7</v>
      </c>
      <c r="W3" s="235" t="s">
        <v>5</v>
      </c>
      <c r="X3" s="177" t="s">
        <v>7</v>
      </c>
      <c r="Y3" s="235" t="s">
        <v>5</v>
      </c>
    </row>
    <row r="4" spans="1:68" ht="12.75">
      <c r="A4" s="13">
        <v>1</v>
      </c>
      <c r="B4" s="13" t="s">
        <v>340</v>
      </c>
      <c r="C4" s="11">
        <v>9907</v>
      </c>
      <c r="D4" s="11">
        <v>7127</v>
      </c>
      <c r="E4" s="12">
        <v>71.93903300696476</v>
      </c>
      <c r="F4" s="11">
        <v>41</v>
      </c>
      <c r="G4" s="12">
        <v>0.4138487937821742</v>
      </c>
      <c r="H4" s="11">
        <v>149</v>
      </c>
      <c r="I4" s="12">
        <v>1.5039870798425357</v>
      </c>
      <c r="J4" s="11">
        <v>72</v>
      </c>
      <c r="K4" s="12">
        <v>0.7267588573735743</v>
      </c>
      <c r="L4" s="11">
        <v>2</v>
      </c>
      <c r="M4" s="12">
        <v>0.02018774603815484</v>
      </c>
      <c r="N4" s="14">
        <v>7391</v>
      </c>
      <c r="O4" s="12">
        <v>74.60381548400122</v>
      </c>
      <c r="P4" s="11">
        <v>62</v>
      </c>
      <c r="Q4" s="12">
        <v>0.6258201271828001</v>
      </c>
      <c r="R4" s="11">
        <v>531</v>
      </c>
      <c r="S4" s="12">
        <v>5.35984657313011</v>
      </c>
      <c r="T4" s="11">
        <v>526</v>
      </c>
      <c r="U4" s="12">
        <v>5.309377208034722</v>
      </c>
      <c r="V4" s="14">
        <v>1119</v>
      </c>
      <c r="W4" s="12">
        <v>11.295043908347633</v>
      </c>
      <c r="X4" s="11">
        <v>1397</v>
      </c>
      <c r="Y4" s="12">
        <v>14.101140607651155</v>
      </c>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201"/>
      <c r="BM4" s="14"/>
      <c r="BN4" s="14"/>
      <c r="BO4" s="14"/>
      <c r="BP4" s="14"/>
    </row>
    <row r="5" spans="1:68" ht="12.75">
      <c r="A5" s="13">
        <v>2</v>
      </c>
      <c r="B5" s="13" t="s">
        <v>341</v>
      </c>
      <c r="C5" s="11">
        <v>9070</v>
      </c>
      <c r="D5" s="11">
        <v>6116</v>
      </c>
      <c r="E5" s="12">
        <v>67.43109151047409</v>
      </c>
      <c r="F5" s="11">
        <v>57</v>
      </c>
      <c r="G5" s="12">
        <v>0.6284454244762955</v>
      </c>
      <c r="H5" s="11">
        <v>184</v>
      </c>
      <c r="I5" s="12">
        <v>2.0286659316427786</v>
      </c>
      <c r="J5" s="11">
        <v>62</v>
      </c>
      <c r="K5" s="12">
        <v>0.6835722160970231</v>
      </c>
      <c r="L5" s="11">
        <v>1</v>
      </c>
      <c r="M5" s="12">
        <v>0.011025358324145536</v>
      </c>
      <c r="N5" s="14">
        <v>6420</v>
      </c>
      <c r="O5" s="12">
        <v>70.78280044101433</v>
      </c>
      <c r="P5" s="11">
        <v>58</v>
      </c>
      <c r="Q5" s="12">
        <v>0.639470782800441</v>
      </c>
      <c r="R5" s="11">
        <v>546</v>
      </c>
      <c r="S5" s="12">
        <v>6.019845644983461</v>
      </c>
      <c r="T5" s="11">
        <v>556</v>
      </c>
      <c r="U5" s="12">
        <v>6.130099228224918</v>
      </c>
      <c r="V5" s="14">
        <v>1160</v>
      </c>
      <c r="W5" s="12">
        <v>12.78941565600882</v>
      </c>
      <c r="X5" s="11">
        <v>1490</v>
      </c>
      <c r="Y5" s="12">
        <v>16.42778390297685</v>
      </c>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201"/>
      <c r="BM5" s="14"/>
      <c r="BN5" s="14"/>
      <c r="BO5" s="14"/>
      <c r="BP5" s="14"/>
    </row>
    <row r="6" spans="1:68" ht="12.75">
      <c r="A6" s="13">
        <v>3</v>
      </c>
      <c r="B6" s="13" t="s">
        <v>99</v>
      </c>
      <c r="C6" s="11">
        <v>9607</v>
      </c>
      <c r="D6" s="11">
        <v>7804</v>
      </c>
      <c r="E6" s="12">
        <v>81.23243468304362</v>
      </c>
      <c r="F6" s="11">
        <v>55</v>
      </c>
      <c r="G6" s="12">
        <v>0.5724992193192464</v>
      </c>
      <c r="H6" s="11">
        <v>181</v>
      </c>
      <c r="I6" s="12">
        <v>1.8840428853960656</v>
      </c>
      <c r="J6" s="11">
        <v>114</v>
      </c>
      <c r="K6" s="12">
        <v>1.1866347454980744</v>
      </c>
      <c r="L6" s="11">
        <v>0</v>
      </c>
      <c r="M6" s="12">
        <v>0</v>
      </c>
      <c r="N6" s="14">
        <v>8154</v>
      </c>
      <c r="O6" s="12">
        <v>84.875611533257</v>
      </c>
      <c r="P6" s="11">
        <v>76</v>
      </c>
      <c r="Q6" s="12">
        <v>0.7910898303320495</v>
      </c>
      <c r="R6" s="11">
        <v>284</v>
      </c>
      <c r="S6" s="12">
        <v>2.9561777870302905</v>
      </c>
      <c r="T6" s="11">
        <v>211</v>
      </c>
      <c r="U6" s="12">
        <v>2.196315186842927</v>
      </c>
      <c r="V6" s="14">
        <v>571</v>
      </c>
      <c r="W6" s="12">
        <v>5.943582804205267</v>
      </c>
      <c r="X6" s="11">
        <v>882</v>
      </c>
      <c r="Y6" s="12">
        <v>9.180805662537733</v>
      </c>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201"/>
      <c r="BM6" s="14"/>
      <c r="BN6" s="14"/>
      <c r="BO6" s="14"/>
      <c r="BP6" s="14"/>
    </row>
    <row r="7" spans="1:68" ht="12.75">
      <c r="A7" s="13">
        <v>4</v>
      </c>
      <c r="B7" s="13" t="s">
        <v>342</v>
      </c>
      <c r="C7" s="11">
        <v>7492</v>
      </c>
      <c r="D7" s="11">
        <v>6694</v>
      </c>
      <c r="E7" s="12">
        <v>89.3486385477843</v>
      </c>
      <c r="F7" s="11">
        <v>49</v>
      </c>
      <c r="G7" s="12">
        <v>0.6540309663641217</v>
      </c>
      <c r="H7" s="11">
        <v>124</v>
      </c>
      <c r="I7" s="12">
        <v>1.6550987720234915</v>
      </c>
      <c r="J7" s="11">
        <v>93</v>
      </c>
      <c r="K7" s="12">
        <v>1.2413240790176188</v>
      </c>
      <c r="L7" s="11">
        <v>0</v>
      </c>
      <c r="M7" s="12">
        <v>0</v>
      </c>
      <c r="N7" s="14">
        <v>6960</v>
      </c>
      <c r="O7" s="12">
        <v>92.89909236518955</v>
      </c>
      <c r="P7" s="11">
        <v>38</v>
      </c>
      <c r="Q7" s="12">
        <v>0.5072076882007475</v>
      </c>
      <c r="R7" s="11">
        <v>139</v>
      </c>
      <c r="S7" s="12">
        <v>1.8553123331553658</v>
      </c>
      <c r="T7" s="11">
        <v>77</v>
      </c>
      <c r="U7" s="12">
        <v>1.0277629471436198</v>
      </c>
      <c r="V7" s="14">
        <v>254</v>
      </c>
      <c r="W7" s="12">
        <v>3.3902829684997333</v>
      </c>
      <c r="X7" s="11">
        <v>278</v>
      </c>
      <c r="Y7" s="12">
        <v>3.7106246663107316</v>
      </c>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201"/>
      <c r="BM7" s="14"/>
      <c r="BN7" s="14"/>
      <c r="BO7" s="14"/>
      <c r="BP7" s="14"/>
    </row>
    <row r="8" spans="1:68" ht="12.75">
      <c r="A8" s="13">
        <v>5</v>
      </c>
      <c r="B8" s="13" t="s">
        <v>100</v>
      </c>
      <c r="C8" s="11">
        <v>9773</v>
      </c>
      <c r="D8" s="11">
        <v>7807</v>
      </c>
      <c r="E8" s="12">
        <v>79.88335209249975</v>
      </c>
      <c r="F8" s="11">
        <v>36</v>
      </c>
      <c r="G8" s="12">
        <v>0.36836181315870253</v>
      </c>
      <c r="H8" s="11">
        <v>169</v>
      </c>
      <c r="I8" s="12">
        <v>1.7292540673283536</v>
      </c>
      <c r="J8" s="11">
        <v>90</v>
      </c>
      <c r="K8" s="12">
        <v>0.9209045328967564</v>
      </c>
      <c r="L8" s="11">
        <v>0</v>
      </c>
      <c r="M8" s="12">
        <v>0</v>
      </c>
      <c r="N8" s="14">
        <v>8102</v>
      </c>
      <c r="O8" s="12">
        <v>82.90187250588356</v>
      </c>
      <c r="P8" s="11">
        <v>52</v>
      </c>
      <c r="Q8" s="12">
        <v>0.5320781745625703</v>
      </c>
      <c r="R8" s="11">
        <v>287</v>
      </c>
      <c r="S8" s="12">
        <v>2.9366622326818788</v>
      </c>
      <c r="T8" s="11">
        <v>199</v>
      </c>
      <c r="U8" s="12">
        <v>2.0362222449606056</v>
      </c>
      <c r="V8" s="14">
        <v>538</v>
      </c>
      <c r="W8" s="12">
        <v>5.504962652205054</v>
      </c>
      <c r="X8" s="11">
        <v>1133</v>
      </c>
      <c r="Y8" s="12">
        <v>11.593164841911388</v>
      </c>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201"/>
      <c r="BM8" s="14"/>
      <c r="BN8" s="14"/>
      <c r="BO8" s="14"/>
      <c r="BP8" s="14"/>
    </row>
    <row r="9" spans="1:25" ht="12.75">
      <c r="A9" s="13">
        <v>6</v>
      </c>
      <c r="B9" s="13" t="s">
        <v>343</v>
      </c>
      <c r="C9" s="11">
        <v>10641</v>
      </c>
      <c r="D9" s="11">
        <v>9060</v>
      </c>
      <c r="E9" s="12">
        <v>85.1423738370454</v>
      </c>
      <c r="F9" s="11">
        <v>45</v>
      </c>
      <c r="G9" s="12">
        <v>0.422892585283338</v>
      </c>
      <c r="H9" s="11">
        <v>250</v>
      </c>
      <c r="I9" s="12">
        <v>2.3494032515741003</v>
      </c>
      <c r="J9" s="11">
        <v>178</v>
      </c>
      <c r="K9" s="12">
        <v>1.6727751151207595</v>
      </c>
      <c r="L9" s="11">
        <v>0</v>
      </c>
      <c r="M9" s="12">
        <v>0</v>
      </c>
      <c r="N9" s="14">
        <v>9533</v>
      </c>
      <c r="O9" s="12">
        <v>89.58744478902358</v>
      </c>
      <c r="P9" s="11">
        <v>64</v>
      </c>
      <c r="Q9" s="12">
        <v>0.6014472324029696</v>
      </c>
      <c r="R9" s="11">
        <v>170</v>
      </c>
      <c r="S9" s="12">
        <v>1.597594211070388</v>
      </c>
      <c r="T9" s="11">
        <v>102</v>
      </c>
      <c r="U9" s="12">
        <v>0.9585565266422329</v>
      </c>
      <c r="V9" s="14">
        <v>336</v>
      </c>
      <c r="W9" s="12">
        <v>3.157597970115591</v>
      </c>
      <c r="X9" s="11">
        <v>772</v>
      </c>
      <c r="Y9" s="12">
        <v>7.254957240860821</v>
      </c>
    </row>
    <row r="10" spans="1:25" ht="12.75">
      <c r="A10" s="13">
        <v>7</v>
      </c>
      <c r="B10" s="13" t="s">
        <v>344</v>
      </c>
      <c r="C10" s="11">
        <v>9697</v>
      </c>
      <c r="D10" s="11">
        <v>8611</v>
      </c>
      <c r="E10" s="12">
        <v>88.8006599979375</v>
      </c>
      <c r="F10" s="11">
        <v>52</v>
      </c>
      <c r="G10" s="12">
        <v>0.5362483242239868</v>
      </c>
      <c r="H10" s="11">
        <v>199</v>
      </c>
      <c r="I10" s="12">
        <v>2.0521810869341035</v>
      </c>
      <c r="J10" s="11">
        <v>122</v>
      </c>
      <c r="K10" s="12">
        <v>1.2581210683716613</v>
      </c>
      <c r="L10" s="11">
        <v>0</v>
      </c>
      <c r="M10" s="12">
        <v>0</v>
      </c>
      <c r="N10" s="14">
        <v>8984</v>
      </c>
      <c r="O10" s="12">
        <v>92.64721047746725</v>
      </c>
      <c r="P10" s="11">
        <v>58</v>
      </c>
      <c r="Q10" s="12">
        <v>0.5981231308652161</v>
      </c>
      <c r="R10" s="11">
        <v>142</v>
      </c>
      <c r="S10" s="12">
        <v>1.4643704238424256</v>
      </c>
      <c r="T10" s="11">
        <v>92</v>
      </c>
      <c r="U10" s="12">
        <v>0.9487470351655151</v>
      </c>
      <c r="V10" s="14">
        <v>292</v>
      </c>
      <c r="W10" s="12">
        <v>3.0112405898731565</v>
      </c>
      <c r="X10" s="11">
        <v>421</v>
      </c>
      <c r="Y10" s="12">
        <v>4.3415489326595855</v>
      </c>
    </row>
    <row r="11" spans="1:25" ht="12.75">
      <c r="A11" s="13">
        <v>8</v>
      </c>
      <c r="B11" s="13" t="s">
        <v>101</v>
      </c>
      <c r="C11" s="11">
        <v>8334</v>
      </c>
      <c r="D11" s="11">
        <v>7501</v>
      </c>
      <c r="E11" s="12">
        <v>90.00479961603072</v>
      </c>
      <c r="F11" s="11">
        <v>28</v>
      </c>
      <c r="G11" s="12">
        <v>0.335973122150228</v>
      </c>
      <c r="H11" s="11">
        <v>132</v>
      </c>
      <c r="I11" s="12">
        <v>1.5838732901367891</v>
      </c>
      <c r="J11" s="11">
        <v>87</v>
      </c>
      <c r="K11" s="12">
        <v>1.0439164866810655</v>
      </c>
      <c r="L11" s="11">
        <v>0</v>
      </c>
      <c r="M11" s="12">
        <v>0</v>
      </c>
      <c r="N11" s="14">
        <v>7748</v>
      </c>
      <c r="O11" s="12">
        <v>92.9685625149988</v>
      </c>
      <c r="P11" s="11">
        <v>35</v>
      </c>
      <c r="Q11" s="12">
        <v>0.41996640268778496</v>
      </c>
      <c r="R11" s="11">
        <v>118</v>
      </c>
      <c r="S11" s="12">
        <v>1.4158867290616752</v>
      </c>
      <c r="T11" s="11">
        <v>43</v>
      </c>
      <c r="U11" s="12">
        <v>0.5159587233021359</v>
      </c>
      <c r="V11" s="14">
        <v>196</v>
      </c>
      <c r="W11" s="12">
        <v>2.351811855051596</v>
      </c>
      <c r="X11" s="11">
        <v>390</v>
      </c>
      <c r="Y11" s="12">
        <v>4.679625629949604</v>
      </c>
    </row>
    <row r="12" spans="1:25" ht="12.75">
      <c r="A12" s="13">
        <v>9</v>
      </c>
      <c r="B12" s="13" t="s">
        <v>345</v>
      </c>
      <c r="C12" s="11">
        <v>9785</v>
      </c>
      <c r="D12" s="11">
        <v>6100</v>
      </c>
      <c r="E12" s="12">
        <v>62.340316811446094</v>
      </c>
      <c r="F12" s="11">
        <v>102</v>
      </c>
      <c r="G12" s="12">
        <v>1.0424118548799184</v>
      </c>
      <c r="H12" s="11">
        <v>207</v>
      </c>
      <c r="I12" s="12">
        <v>2.115482881962187</v>
      </c>
      <c r="J12" s="11">
        <v>127</v>
      </c>
      <c r="K12" s="12">
        <v>1.2979049565661727</v>
      </c>
      <c r="L12" s="11">
        <v>1</v>
      </c>
      <c r="M12" s="12">
        <v>0.010219724067450179</v>
      </c>
      <c r="N12" s="14">
        <v>6537</v>
      </c>
      <c r="O12" s="12">
        <v>66.80633622892181</v>
      </c>
      <c r="P12" s="11">
        <v>105</v>
      </c>
      <c r="Q12" s="12">
        <v>1.0730710270822688</v>
      </c>
      <c r="R12" s="11">
        <v>694</v>
      </c>
      <c r="S12" s="12">
        <v>7.092488502810425</v>
      </c>
      <c r="T12" s="11">
        <v>346</v>
      </c>
      <c r="U12" s="12">
        <v>3.5360245273377617</v>
      </c>
      <c r="V12" s="14">
        <v>1145</v>
      </c>
      <c r="W12" s="12">
        <v>11.701584057230455</v>
      </c>
      <c r="X12" s="11">
        <v>2103</v>
      </c>
      <c r="Y12" s="12">
        <v>21.492079713847726</v>
      </c>
    </row>
    <row r="13" spans="1:25" ht="12.75">
      <c r="A13" s="13">
        <v>10</v>
      </c>
      <c r="B13" s="13" t="s">
        <v>102</v>
      </c>
      <c r="C13" s="11">
        <v>7876</v>
      </c>
      <c r="D13" s="11">
        <v>7248</v>
      </c>
      <c r="E13" s="12">
        <v>92.02640934484509</v>
      </c>
      <c r="F13" s="11">
        <v>17</v>
      </c>
      <c r="G13" s="12">
        <v>0.21584560690705942</v>
      </c>
      <c r="H13" s="11">
        <v>113</v>
      </c>
      <c r="I13" s="12">
        <v>1.4347384459116304</v>
      </c>
      <c r="J13" s="11">
        <v>55</v>
      </c>
      <c r="K13" s="12">
        <v>0.6983240223463687</v>
      </c>
      <c r="L13" s="11">
        <v>0</v>
      </c>
      <c r="M13" s="12">
        <v>0</v>
      </c>
      <c r="N13" s="14">
        <v>7433</v>
      </c>
      <c r="O13" s="12">
        <v>94.37531742001015</v>
      </c>
      <c r="P13" s="11">
        <v>34</v>
      </c>
      <c r="Q13" s="12">
        <v>0.43169121381411885</v>
      </c>
      <c r="R13" s="11">
        <v>67</v>
      </c>
      <c r="S13" s="12">
        <v>0.85068562722194</v>
      </c>
      <c r="T13" s="11">
        <v>146</v>
      </c>
      <c r="U13" s="12">
        <v>1.8537328593194518</v>
      </c>
      <c r="V13" s="14">
        <v>247</v>
      </c>
      <c r="W13" s="12">
        <v>3.1361097003555107</v>
      </c>
      <c r="X13" s="11">
        <v>196</v>
      </c>
      <c r="Y13" s="12">
        <v>2.488572879634332</v>
      </c>
    </row>
    <row r="14" spans="1:25" ht="12.75">
      <c r="A14" s="13">
        <v>11</v>
      </c>
      <c r="B14" s="13" t="s">
        <v>346</v>
      </c>
      <c r="C14" s="11">
        <v>8780</v>
      </c>
      <c r="D14" s="11">
        <v>6235</v>
      </c>
      <c r="E14" s="12">
        <v>71.01366742596811</v>
      </c>
      <c r="F14" s="11">
        <v>44</v>
      </c>
      <c r="G14" s="12">
        <v>0.5011389521640092</v>
      </c>
      <c r="H14" s="11">
        <v>156</v>
      </c>
      <c r="I14" s="12">
        <v>1.7767653758542141</v>
      </c>
      <c r="J14" s="11">
        <v>55</v>
      </c>
      <c r="K14" s="12">
        <v>0.6264236902050113</v>
      </c>
      <c r="L14" s="11">
        <v>1</v>
      </c>
      <c r="M14" s="12">
        <v>0.011389521640091117</v>
      </c>
      <c r="N14" s="14">
        <v>6491</v>
      </c>
      <c r="O14" s="12">
        <v>73.92938496583143</v>
      </c>
      <c r="P14" s="11">
        <v>62</v>
      </c>
      <c r="Q14" s="12">
        <v>0.7061503416856493</v>
      </c>
      <c r="R14" s="11">
        <v>334</v>
      </c>
      <c r="S14" s="12">
        <v>3.8041002277904328</v>
      </c>
      <c r="T14" s="11">
        <v>290</v>
      </c>
      <c r="U14" s="12">
        <v>3.3029612756264237</v>
      </c>
      <c r="V14" s="14">
        <v>686</v>
      </c>
      <c r="W14" s="12">
        <v>7.813211845102505</v>
      </c>
      <c r="X14" s="11">
        <v>1603</v>
      </c>
      <c r="Y14" s="12">
        <v>18.25740318906606</v>
      </c>
    </row>
    <row r="15" spans="1:25" ht="12.75">
      <c r="A15" s="13">
        <v>12</v>
      </c>
      <c r="B15" s="13" t="s">
        <v>347</v>
      </c>
      <c r="C15" s="11">
        <v>9386</v>
      </c>
      <c r="D15" s="11">
        <v>6227</v>
      </c>
      <c r="E15" s="12">
        <v>66.34349030470914</v>
      </c>
      <c r="F15" s="11">
        <v>47</v>
      </c>
      <c r="G15" s="12">
        <v>0.5007457916045174</v>
      </c>
      <c r="H15" s="11">
        <v>174</v>
      </c>
      <c r="I15" s="12">
        <v>1.8538248455145963</v>
      </c>
      <c r="J15" s="11">
        <v>78</v>
      </c>
      <c r="K15" s="12">
        <v>0.8310249307479225</v>
      </c>
      <c r="L15" s="11">
        <v>2</v>
      </c>
      <c r="M15" s="12">
        <v>0.021308331557639035</v>
      </c>
      <c r="N15" s="14">
        <v>6528</v>
      </c>
      <c r="O15" s="12">
        <v>69.55039420413381</v>
      </c>
      <c r="P15" s="11">
        <v>104</v>
      </c>
      <c r="Q15" s="12">
        <v>1.10803324099723</v>
      </c>
      <c r="R15" s="11">
        <v>576</v>
      </c>
      <c r="S15" s="12">
        <v>6.136799488600043</v>
      </c>
      <c r="T15" s="11">
        <v>406</v>
      </c>
      <c r="U15" s="12">
        <v>4.3255913062007245</v>
      </c>
      <c r="V15" s="14">
        <v>1086</v>
      </c>
      <c r="W15" s="12">
        <v>11.570424035797997</v>
      </c>
      <c r="X15" s="11">
        <v>1772</v>
      </c>
      <c r="Y15" s="12">
        <v>18.879181760068185</v>
      </c>
    </row>
    <row r="16" spans="1:25" ht="12.75">
      <c r="A16" s="13">
        <v>13</v>
      </c>
      <c r="B16" s="13" t="s">
        <v>348</v>
      </c>
      <c r="C16" s="11">
        <v>18670</v>
      </c>
      <c r="D16" s="11">
        <v>15727</v>
      </c>
      <c r="E16" s="12">
        <v>84.23674343867167</v>
      </c>
      <c r="F16" s="11">
        <v>113</v>
      </c>
      <c r="G16" s="12">
        <v>0.6052490626673808</v>
      </c>
      <c r="H16" s="11">
        <v>328</v>
      </c>
      <c r="I16" s="12">
        <v>1.7568291376539904</v>
      </c>
      <c r="J16" s="11">
        <v>233</v>
      </c>
      <c r="K16" s="12">
        <v>1.2479914301017676</v>
      </c>
      <c r="L16" s="11">
        <v>5</v>
      </c>
      <c r="M16" s="12">
        <v>0.02678093197643278</v>
      </c>
      <c r="N16" s="14">
        <v>16406</v>
      </c>
      <c r="O16" s="12">
        <v>87.87359400107124</v>
      </c>
      <c r="P16" s="11">
        <v>99</v>
      </c>
      <c r="Q16" s="12">
        <v>0.5302624531333691</v>
      </c>
      <c r="R16" s="11">
        <v>397</v>
      </c>
      <c r="S16" s="12">
        <v>2.1264059989287625</v>
      </c>
      <c r="T16" s="11">
        <v>416</v>
      </c>
      <c r="U16" s="12">
        <v>2.228173540439207</v>
      </c>
      <c r="V16" s="14">
        <v>912</v>
      </c>
      <c r="W16" s="12">
        <v>4.884841992501339</v>
      </c>
      <c r="X16" s="11">
        <v>1352</v>
      </c>
      <c r="Y16" s="12">
        <v>7.241564006427424</v>
      </c>
    </row>
    <row r="17" spans="1:25" ht="12.75">
      <c r="A17" s="13">
        <v>14</v>
      </c>
      <c r="B17" s="13" t="s">
        <v>103</v>
      </c>
      <c r="C17" s="11">
        <v>9022</v>
      </c>
      <c r="D17" s="11">
        <v>7895</v>
      </c>
      <c r="E17" s="12">
        <v>87.50831301263577</v>
      </c>
      <c r="F17" s="11">
        <v>36</v>
      </c>
      <c r="G17" s="12">
        <v>0.3990246065174019</v>
      </c>
      <c r="H17" s="11">
        <v>178</v>
      </c>
      <c r="I17" s="12">
        <v>1.9729549988915982</v>
      </c>
      <c r="J17" s="11">
        <v>110</v>
      </c>
      <c r="K17" s="12">
        <v>1.2192418532476168</v>
      </c>
      <c r="L17" s="11">
        <v>2</v>
      </c>
      <c r="M17" s="12">
        <v>0.022168033695411215</v>
      </c>
      <c r="N17" s="14">
        <v>8221</v>
      </c>
      <c r="O17" s="12">
        <v>91.12170250498781</v>
      </c>
      <c r="P17" s="11">
        <v>56</v>
      </c>
      <c r="Q17" s="12">
        <v>0.6207049434715141</v>
      </c>
      <c r="R17" s="11">
        <v>178</v>
      </c>
      <c r="S17" s="12">
        <v>1.9729549988915982</v>
      </c>
      <c r="T17" s="11">
        <v>84</v>
      </c>
      <c r="U17" s="12">
        <v>0.931057415207271</v>
      </c>
      <c r="V17" s="14">
        <v>318</v>
      </c>
      <c r="W17" s="12">
        <v>3.524717357570384</v>
      </c>
      <c r="X17" s="11">
        <v>483</v>
      </c>
      <c r="Y17" s="12">
        <v>5.353580137441809</v>
      </c>
    </row>
    <row r="18" spans="1:25" ht="12.75">
      <c r="A18" s="13">
        <v>15</v>
      </c>
      <c r="B18" s="13" t="s">
        <v>349</v>
      </c>
      <c r="C18" s="11">
        <v>9405</v>
      </c>
      <c r="D18" s="11">
        <v>6695</v>
      </c>
      <c r="E18" s="12">
        <v>71.18553960659224</v>
      </c>
      <c r="F18" s="11">
        <v>64</v>
      </c>
      <c r="G18" s="12">
        <v>0.6804891015417331</v>
      </c>
      <c r="H18" s="11">
        <v>190</v>
      </c>
      <c r="I18" s="12">
        <v>2.0202020202020203</v>
      </c>
      <c r="J18" s="11">
        <v>64</v>
      </c>
      <c r="K18" s="12">
        <v>0.6804891015417331</v>
      </c>
      <c r="L18" s="11">
        <v>0</v>
      </c>
      <c r="M18" s="12">
        <v>0</v>
      </c>
      <c r="N18" s="14">
        <v>7013</v>
      </c>
      <c r="O18" s="12">
        <v>74.56671982987773</v>
      </c>
      <c r="P18" s="11">
        <v>102</v>
      </c>
      <c r="Q18" s="12">
        <v>1.0845295055821371</v>
      </c>
      <c r="R18" s="11">
        <v>524</v>
      </c>
      <c r="S18" s="12">
        <v>5.57150451887294</v>
      </c>
      <c r="T18" s="11">
        <v>469</v>
      </c>
      <c r="U18" s="12">
        <v>4.986709197235513</v>
      </c>
      <c r="V18" s="14">
        <v>1095</v>
      </c>
      <c r="W18" s="12">
        <v>11.64274322169059</v>
      </c>
      <c r="X18" s="11">
        <v>1297</v>
      </c>
      <c r="Y18" s="12">
        <v>13.790536948431686</v>
      </c>
    </row>
    <row r="19" spans="1:25" ht="12.75">
      <c r="A19" s="13">
        <v>16</v>
      </c>
      <c r="B19" s="13" t="s">
        <v>350</v>
      </c>
      <c r="C19" s="11">
        <v>11348</v>
      </c>
      <c r="D19" s="11">
        <v>9238</v>
      </c>
      <c r="E19" s="12">
        <v>81.40641522735284</v>
      </c>
      <c r="F19" s="11">
        <v>40</v>
      </c>
      <c r="G19" s="12">
        <v>0.3524850193866761</v>
      </c>
      <c r="H19" s="11">
        <v>211</v>
      </c>
      <c r="I19" s="12">
        <v>1.859358477264716</v>
      </c>
      <c r="J19" s="11">
        <v>83</v>
      </c>
      <c r="K19" s="12">
        <v>0.7314064152273528</v>
      </c>
      <c r="L19" s="11">
        <v>0</v>
      </c>
      <c r="M19" s="12">
        <v>0</v>
      </c>
      <c r="N19" s="14">
        <v>9572</v>
      </c>
      <c r="O19" s="12">
        <v>84.34966513923158</v>
      </c>
      <c r="P19" s="11">
        <v>73</v>
      </c>
      <c r="Q19" s="12">
        <v>0.6432851603806838</v>
      </c>
      <c r="R19" s="11">
        <v>249</v>
      </c>
      <c r="S19" s="12">
        <v>2.1942192456820586</v>
      </c>
      <c r="T19" s="11">
        <v>412</v>
      </c>
      <c r="U19" s="12">
        <v>3.6305956996827633</v>
      </c>
      <c r="V19" s="14">
        <v>734</v>
      </c>
      <c r="W19" s="12">
        <v>6.468100105745505</v>
      </c>
      <c r="X19" s="11">
        <v>1042</v>
      </c>
      <c r="Y19" s="12">
        <v>9.182234755022911</v>
      </c>
    </row>
    <row r="20" spans="1:25" ht="12.75">
      <c r="A20" s="13">
        <v>17</v>
      </c>
      <c r="B20" s="13" t="s">
        <v>351</v>
      </c>
      <c r="C20" s="11">
        <v>8908</v>
      </c>
      <c r="D20" s="11">
        <v>7461</v>
      </c>
      <c r="E20" s="12">
        <v>83.75617422541536</v>
      </c>
      <c r="F20" s="11">
        <v>32</v>
      </c>
      <c r="G20" s="12">
        <v>0.35922766052986077</v>
      </c>
      <c r="H20" s="11">
        <v>201</v>
      </c>
      <c r="I20" s="12">
        <v>2.256398742703188</v>
      </c>
      <c r="J20" s="11">
        <v>97</v>
      </c>
      <c r="K20" s="12">
        <v>1.0889088459811407</v>
      </c>
      <c r="L20" s="11">
        <v>0</v>
      </c>
      <c r="M20" s="12">
        <v>0</v>
      </c>
      <c r="N20" s="14">
        <v>7791</v>
      </c>
      <c r="O20" s="12">
        <v>87.46070947462955</v>
      </c>
      <c r="P20" s="11">
        <v>41</v>
      </c>
      <c r="Q20" s="12">
        <v>0.4602604400538841</v>
      </c>
      <c r="R20" s="11">
        <v>182</v>
      </c>
      <c r="S20" s="12">
        <v>2.043107319263583</v>
      </c>
      <c r="T20" s="11">
        <v>259</v>
      </c>
      <c r="U20" s="12">
        <v>2.907498877413561</v>
      </c>
      <c r="V20" s="14">
        <v>482</v>
      </c>
      <c r="W20" s="12">
        <v>5.410866636731028</v>
      </c>
      <c r="X20" s="11">
        <v>635</v>
      </c>
      <c r="Y20" s="12">
        <v>7.128423888639425</v>
      </c>
    </row>
    <row r="21" spans="1:25" ht="12.75">
      <c r="A21" s="13">
        <v>18</v>
      </c>
      <c r="B21" s="13" t="s">
        <v>352</v>
      </c>
      <c r="C21" s="11">
        <v>9057</v>
      </c>
      <c r="D21" s="11">
        <v>8255</v>
      </c>
      <c r="E21" s="12">
        <v>91.14497074086341</v>
      </c>
      <c r="F21" s="11">
        <v>36</v>
      </c>
      <c r="G21" s="12">
        <v>0.3974826101358066</v>
      </c>
      <c r="H21" s="11">
        <v>122</v>
      </c>
      <c r="I21" s="12">
        <v>1.347024401015789</v>
      </c>
      <c r="J21" s="11">
        <v>86</v>
      </c>
      <c r="K21" s="12">
        <v>0.9495417908799823</v>
      </c>
      <c r="L21" s="11">
        <v>0</v>
      </c>
      <c r="M21" s="12">
        <v>0</v>
      </c>
      <c r="N21" s="14">
        <v>8499</v>
      </c>
      <c r="O21" s="12">
        <v>93.839019542895</v>
      </c>
      <c r="P21" s="11">
        <v>43</v>
      </c>
      <c r="Q21" s="12">
        <v>0.4747708954399911</v>
      </c>
      <c r="R21" s="11">
        <v>108</v>
      </c>
      <c r="S21" s="12">
        <v>1.1924478304074198</v>
      </c>
      <c r="T21" s="11">
        <v>165</v>
      </c>
      <c r="U21" s="12">
        <v>1.82179529645578</v>
      </c>
      <c r="V21" s="14">
        <v>316</v>
      </c>
      <c r="W21" s="12">
        <v>3.4890140223031914</v>
      </c>
      <c r="X21" s="11">
        <v>242</v>
      </c>
      <c r="Y21" s="12">
        <v>2.671966434801811</v>
      </c>
    </row>
    <row r="22" spans="1:25" ht="12.75">
      <c r="A22" s="13">
        <v>19</v>
      </c>
      <c r="B22" s="13" t="s">
        <v>104</v>
      </c>
      <c r="C22" s="11">
        <v>10377</v>
      </c>
      <c r="D22" s="11">
        <v>8167</v>
      </c>
      <c r="E22" s="12">
        <v>78.70290064565867</v>
      </c>
      <c r="F22" s="11">
        <v>43</v>
      </c>
      <c r="G22" s="12">
        <v>0.4143779512383155</v>
      </c>
      <c r="H22" s="11">
        <v>178</v>
      </c>
      <c r="I22" s="12">
        <v>1.7153319841958177</v>
      </c>
      <c r="J22" s="11">
        <v>108</v>
      </c>
      <c r="K22" s="12">
        <v>1.0407632263660018</v>
      </c>
      <c r="L22" s="11">
        <v>0</v>
      </c>
      <c r="M22" s="12">
        <v>0</v>
      </c>
      <c r="N22" s="14">
        <v>8496</v>
      </c>
      <c r="O22" s="12">
        <v>81.8733738074588</v>
      </c>
      <c r="P22" s="11">
        <v>62</v>
      </c>
      <c r="Q22" s="12">
        <v>0.5974751855064084</v>
      </c>
      <c r="R22" s="11">
        <v>281</v>
      </c>
      <c r="S22" s="12">
        <v>2.7079117278596896</v>
      </c>
      <c r="T22" s="11">
        <v>280</v>
      </c>
      <c r="U22" s="12">
        <v>2.698275031319264</v>
      </c>
      <c r="V22" s="14">
        <v>623</v>
      </c>
      <c r="W22" s="12">
        <v>6.003661944685361</v>
      </c>
      <c r="X22" s="11">
        <v>1258</v>
      </c>
      <c r="Y22" s="12">
        <v>12.122964247855835</v>
      </c>
    </row>
    <row r="23" spans="1:25" ht="12.75">
      <c r="A23" s="13">
        <v>20</v>
      </c>
      <c r="B23" s="13" t="s">
        <v>105</v>
      </c>
      <c r="C23" s="11">
        <v>9885</v>
      </c>
      <c r="D23" s="11">
        <v>9011</v>
      </c>
      <c r="E23" s="12">
        <v>91.15832068791097</v>
      </c>
      <c r="F23" s="11">
        <v>43</v>
      </c>
      <c r="G23" s="12">
        <v>0.4350025290844714</v>
      </c>
      <c r="H23" s="11">
        <v>150</v>
      </c>
      <c r="I23" s="12">
        <v>1.5174506828528074</v>
      </c>
      <c r="J23" s="11">
        <v>82</v>
      </c>
      <c r="K23" s="12">
        <v>0.8295397066262012</v>
      </c>
      <c r="L23" s="11">
        <v>2</v>
      </c>
      <c r="M23" s="12">
        <v>0.020232675771370764</v>
      </c>
      <c r="N23" s="14">
        <v>9288</v>
      </c>
      <c r="O23" s="12">
        <v>93.96054628224583</v>
      </c>
      <c r="P23" s="11">
        <v>42</v>
      </c>
      <c r="Q23" s="12">
        <v>0.42488619119878607</v>
      </c>
      <c r="R23" s="11">
        <v>158</v>
      </c>
      <c r="S23" s="12">
        <v>1.5983813859382905</v>
      </c>
      <c r="T23" s="11">
        <v>48</v>
      </c>
      <c r="U23" s="12">
        <v>0.48558421851289835</v>
      </c>
      <c r="V23" s="14">
        <v>248</v>
      </c>
      <c r="W23" s="12">
        <v>2.5088517956499747</v>
      </c>
      <c r="X23" s="11">
        <v>349</v>
      </c>
      <c r="Y23" s="12">
        <v>3.530601922104198</v>
      </c>
    </row>
    <row r="24" spans="1:25" ht="12.75">
      <c r="A24" s="13">
        <v>21</v>
      </c>
      <c r="B24" s="13" t="s">
        <v>353</v>
      </c>
      <c r="C24" s="11">
        <v>16243</v>
      </c>
      <c r="D24" s="11">
        <v>13702</v>
      </c>
      <c r="E24" s="12">
        <v>84.35633811488026</v>
      </c>
      <c r="F24" s="11">
        <v>90</v>
      </c>
      <c r="G24" s="12">
        <v>0.5540848365449732</v>
      </c>
      <c r="H24" s="11">
        <v>328</v>
      </c>
      <c r="I24" s="12">
        <v>2.019331404297236</v>
      </c>
      <c r="J24" s="11">
        <v>184</v>
      </c>
      <c r="K24" s="12">
        <v>1.1327956658252787</v>
      </c>
      <c r="L24" s="11">
        <v>3</v>
      </c>
      <c r="M24" s="12">
        <v>0.018469494551499106</v>
      </c>
      <c r="N24" s="14">
        <v>14307</v>
      </c>
      <c r="O24" s="12">
        <v>88.08101951609925</v>
      </c>
      <c r="P24" s="11">
        <v>138</v>
      </c>
      <c r="Q24" s="12">
        <v>0.8495967493689589</v>
      </c>
      <c r="R24" s="11">
        <v>293</v>
      </c>
      <c r="S24" s="12">
        <v>1.8038539678630794</v>
      </c>
      <c r="T24" s="11">
        <v>525</v>
      </c>
      <c r="U24" s="12">
        <v>3.232161546512344</v>
      </c>
      <c r="V24" s="14">
        <v>956</v>
      </c>
      <c r="W24" s="12">
        <v>5.885612263744382</v>
      </c>
      <c r="X24" s="11">
        <v>980</v>
      </c>
      <c r="Y24" s="12">
        <v>6.033368220156375</v>
      </c>
    </row>
    <row r="25" spans="1:25" ht="12.75">
      <c r="A25" s="13">
        <v>22</v>
      </c>
      <c r="B25" s="13" t="s">
        <v>106</v>
      </c>
      <c r="C25" s="11">
        <v>9900</v>
      </c>
      <c r="D25" s="11">
        <v>8992</v>
      </c>
      <c r="E25" s="12">
        <v>90.82828282828282</v>
      </c>
      <c r="F25" s="11">
        <v>37</v>
      </c>
      <c r="G25" s="12">
        <v>0.37373737373737376</v>
      </c>
      <c r="H25" s="11">
        <v>157</v>
      </c>
      <c r="I25" s="12">
        <v>1.585858585858586</v>
      </c>
      <c r="J25" s="11">
        <v>89</v>
      </c>
      <c r="K25" s="12">
        <v>0.898989898989899</v>
      </c>
      <c r="L25" s="11">
        <v>1</v>
      </c>
      <c r="M25" s="12">
        <v>0.0101010101010101</v>
      </c>
      <c r="N25" s="14">
        <v>9276</v>
      </c>
      <c r="O25" s="12">
        <v>93.6969696969697</v>
      </c>
      <c r="P25" s="11">
        <v>55</v>
      </c>
      <c r="Q25" s="12">
        <v>0.5555555555555556</v>
      </c>
      <c r="R25" s="11">
        <v>103</v>
      </c>
      <c r="S25" s="12">
        <v>1.0404040404040404</v>
      </c>
      <c r="T25" s="11">
        <v>74</v>
      </c>
      <c r="U25" s="12">
        <v>0.7474747474747475</v>
      </c>
      <c r="V25" s="14">
        <v>232</v>
      </c>
      <c r="W25" s="12">
        <v>2.3434343434343434</v>
      </c>
      <c r="X25" s="11">
        <v>392</v>
      </c>
      <c r="Y25" s="12">
        <v>3.9595959595959593</v>
      </c>
    </row>
    <row r="26" spans="1:25" ht="12.75">
      <c r="A26" s="13">
        <v>23</v>
      </c>
      <c r="B26" s="13" t="s">
        <v>107</v>
      </c>
      <c r="C26" s="11">
        <v>10000</v>
      </c>
      <c r="D26" s="11">
        <v>8507</v>
      </c>
      <c r="E26" s="12">
        <v>85.07</v>
      </c>
      <c r="F26" s="11">
        <v>51</v>
      </c>
      <c r="G26" s="12">
        <v>0.51</v>
      </c>
      <c r="H26" s="11">
        <v>177</v>
      </c>
      <c r="I26" s="12">
        <v>1.77</v>
      </c>
      <c r="J26" s="11">
        <v>110</v>
      </c>
      <c r="K26" s="12">
        <v>1.1</v>
      </c>
      <c r="L26" s="11">
        <v>0</v>
      </c>
      <c r="M26" s="12">
        <v>0</v>
      </c>
      <c r="N26" s="14">
        <v>8845</v>
      </c>
      <c r="O26" s="12">
        <v>88.45</v>
      </c>
      <c r="P26" s="11">
        <v>57</v>
      </c>
      <c r="Q26" s="12">
        <v>0.57</v>
      </c>
      <c r="R26" s="11">
        <v>226</v>
      </c>
      <c r="S26" s="12">
        <v>2.26</v>
      </c>
      <c r="T26" s="11">
        <v>126</v>
      </c>
      <c r="U26" s="12">
        <v>1.26</v>
      </c>
      <c r="V26" s="14">
        <v>409</v>
      </c>
      <c r="W26" s="12">
        <v>4.09</v>
      </c>
      <c r="X26" s="11">
        <v>746</v>
      </c>
      <c r="Y26" s="12">
        <v>7.46</v>
      </c>
    </row>
    <row r="27" spans="1:25" ht="12.75">
      <c r="A27" s="13">
        <v>24</v>
      </c>
      <c r="B27" s="13" t="s">
        <v>108</v>
      </c>
      <c r="C27" s="11">
        <v>17909</v>
      </c>
      <c r="D27" s="11">
        <v>13579</v>
      </c>
      <c r="E27" s="12">
        <v>75.82221229549388</v>
      </c>
      <c r="F27" s="11">
        <v>99</v>
      </c>
      <c r="G27" s="12">
        <v>0.5527946842369758</v>
      </c>
      <c r="H27" s="11">
        <v>328</v>
      </c>
      <c r="I27" s="12">
        <v>1.8314813780780612</v>
      </c>
      <c r="J27" s="11">
        <v>158</v>
      </c>
      <c r="K27" s="12">
        <v>0.8822379809034563</v>
      </c>
      <c r="L27" s="11">
        <v>0</v>
      </c>
      <c r="M27" s="12">
        <v>0</v>
      </c>
      <c r="N27" s="14">
        <v>14164</v>
      </c>
      <c r="O27" s="12">
        <v>79.08872633871238</v>
      </c>
      <c r="P27" s="11">
        <v>128</v>
      </c>
      <c r="Q27" s="12">
        <v>0.7147244402255849</v>
      </c>
      <c r="R27" s="11">
        <v>295</v>
      </c>
      <c r="S27" s="12">
        <v>1.6472164833324026</v>
      </c>
      <c r="T27" s="11">
        <v>1156</v>
      </c>
      <c r="U27" s="12">
        <v>6.454855100787314</v>
      </c>
      <c r="V27" s="14">
        <v>1579</v>
      </c>
      <c r="W27" s="12">
        <v>8.816796024345301</v>
      </c>
      <c r="X27" s="11">
        <v>2166</v>
      </c>
      <c r="Y27" s="12">
        <v>12.094477636942319</v>
      </c>
    </row>
    <row r="28" spans="1:25" ht="12.75">
      <c r="A28" s="13">
        <v>25</v>
      </c>
      <c r="B28" s="13" t="s">
        <v>354</v>
      </c>
      <c r="C28" s="11">
        <v>9142</v>
      </c>
      <c r="D28" s="11">
        <v>6534</v>
      </c>
      <c r="E28" s="12">
        <v>71.47232553051849</v>
      </c>
      <c r="F28" s="11">
        <v>53</v>
      </c>
      <c r="G28" s="12">
        <v>0.5797418507985124</v>
      </c>
      <c r="H28" s="11">
        <v>149</v>
      </c>
      <c r="I28" s="12">
        <v>1.6298402975278934</v>
      </c>
      <c r="J28" s="11">
        <v>64</v>
      </c>
      <c r="K28" s="12">
        <v>0.7000656311529206</v>
      </c>
      <c r="L28" s="11">
        <v>4</v>
      </c>
      <c r="M28" s="12">
        <v>0.04375410194705754</v>
      </c>
      <c r="N28" s="14">
        <v>6804</v>
      </c>
      <c r="O28" s="12">
        <v>74.42572741194488</v>
      </c>
      <c r="P28" s="11">
        <v>69</v>
      </c>
      <c r="Q28" s="12">
        <v>0.7547582585867425</v>
      </c>
      <c r="R28" s="11">
        <v>338</v>
      </c>
      <c r="S28" s="12">
        <v>3.6972216145263617</v>
      </c>
      <c r="T28" s="11">
        <v>653</v>
      </c>
      <c r="U28" s="12">
        <v>7.142857142857142</v>
      </c>
      <c r="V28" s="14">
        <v>1060</v>
      </c>
      <c r="W28" s="12">
        <v>11.594837015970247</v>
      </c>
      <c r="X28" s="11">
        <v>1278</v>
      </c>
      <c r="Y28" s="12">
        <v>13.979435572084883</v>
      </c>
    </row>
    <row r="29" spans="1:25" ht="12.75">
      <c r="A29" s="13">
        <v>26</v>
      </c>
      <c r="B29" s="13" t="s">
        <v>109</v>
      </c>
      <c r="C29" s="11">
        <v>9528</v>
      </c>
      <c r="D29" s="11">
        <v>8625</v>
      </c>
      <c r="E29" s="12">
        <v>90.52267002518892</v>
      </c>
      <c r="F29" s="11">
        <v>35</v>
      </c>
      <c r="G29" s="12">
        <v>0.36733837111670864</v>
      </c>
      <c r="H29" s="11">
        <v>163</v>
      </c>
      <c r="I29" s="12">
        <v>1.7107472712006717</v>
      </c>
      <c r="J29" s="11">
        <v>94</v>
      </c>
      <c r="K29" s="12">
        <v>0.9865659109991604</v>
      </c>
      <c r="L29" s="11">
        <v>0</v>
      </c>
      <c r="M29" s="12">
        <v>0</v>
      </c>
      <c r="N29" s="14">
        <v>8917</v>
      </c>
      <c r="O29" s="12">
        <v>93.58732157850545</v>
      </c>
      <c r="P29" s="11">
        <v>51</v>
      </c>
      <c r="Q29" s="12">
        <v>0.535264483627204</v>
      </c>
      <c r="R29" s="11">
        <v>138</v>
      </c>
      <c r="S29" s="12">
        <v>1.4483627204030227</v>
      </c>
      <c r="T29" s="11">
        <v>57</v>
      </c>
      <c r="U29" s="12">
        <v>0.5982367758186398</v>
      </c>
      <c r="V29" s="14">
        <v>246</v>
      </c>
      <c r="W29" s="12">
        <v>2.5818639798488663</v>
      </c>
      <c r="X29" s="11">
        <v>365</v>
      </c>
      <c r="Y29" s="12">
        <v>3.830814441645676</v>
      </c>
    </row>
    <row r="30" spans="1:25" ht="12.75">
      <c r="A30" s="13">
        <v>27</v>
      </c>
      <c r="B30" s="13" t="s">
        <v>355</v>
      </c>
      <c r="C30" s="11">
        <v>16331</v>
      </c>
      <c r="D30" s="11">
        <v>14500</v>
      </c>
      <c r="E30" s="12">
        <v>88.78819423182904</v>
      </c>
      <c r="F30" s="11">
        <v>63</v>
      </c>
      <c r="G30" s="12">
        <v>0.3857693956279469</v>
      </c>
      <c r="H30" s="11">
        <v>316</v>
      </c>
      <c r="I30" s="12">
        <v>1.9349703018798605</v>
      </c>
      <c r="J30" s="11">
        <v>184</v>
      </c>
      <c r="K30" s="12">
        <v>1.12669156818321</v>
      </c>
      <c r="L30" s="11">
        <v>0</v>
      </c>
      <c r="M30" s="12">
        <v>0</v>
      </c>
      <c r="N30" s="14">
        <v>15063</v>
      </c>
      <c r="O30" s="12">
        <v>92.23562549752006</v>
      </c>
      <c r="P30" s="11">
        <v>97</v>
      </c>
      <c r="Q30" s="12">
        <v>0.5939624027922357</v>
      </c>
      <c r="R30" s="11">
        <v>274</v>
      </c>
      <c r="S30" s="12">
        <v>1.6777907047945624</v>
      </c>
      <c r="T30" s="11">
        <v>280</v>
      </c>
      <c r="U30" s="12">
        <v>1.7145306472353194</v>
      </c>
      <c r="V30" s="14">
        <v>651</v>
      </c>
      <c r="W30" s="12">
        <v>3.9862837548221175</v>
      </c>
      <c r="X30" s="11">
        <v>617</v>
      </c>
      <c r="Y30" s="12">
        <v>3.7780907476578287</v>
      </c>
    </row>
    <row r="31" spans="1:25" ht="12.75">
      <c r="A31" s="13">
        <v>28</v>
      </c>
      <c r="B31" s="13" t="s">
        <v>110</v>
      </c>
      <c r="C31" s="11">
        <v>8738</v>
      </c>
      <c r="D31" s="11">
        <v>7639</v>
      </c>
      <c r="E31" s="12">
        <v>87.42275120164797</v>
      </c>
      <c r="F31" s="11">
        <v>31</v>
      </c>
      <c r="G31" s="12">
        <v>0.3547722590981918</v>
      </c>
      <c r="H31" s="11">
        <v>139</v>
      </c>
      <c r="I31" s="12">
        <v>1.5907530327306019</v>
      </c>
      <c r="J31" s="11">
        <v>52</v>
      </c>
      <c r="K31" s="12">
        <v>0.5951018539711604</v>
      </c>
      <c r="L31" s="11">
        <v>0</v>
      </c>
      <c r="M31" s="12">
        <v>0</v>
      </c>
      <c r="N31" s="14">
        <v>7861</v>
      </c>
      <c r="O31" s="12">
        <v>89.96337834744793</v>
      </c>
      <c r="P31" s="11">
        <v>35</v>
      </c>
      <c r="Q31" s="12">
        <v>0.40054932478828104</v>
      </c>
      <c r="R31" s="11">
        <v>139</v>
      </c>
      <c r="S31" s="12">
        <v>1.5907530327306019</v>
      </c>
      <c r="T31" s="11">
        <v>195</v>
      </c>
      <c r="U31" s="12">
        <v>2.2316319523918517</v>
      </c>
      <c r="V31" s="14">
        <v>369</v>
      </c>
      <c r="W31" s="12">
        <v>4.222934309910735</v>
      </c>
      <c r="X31" s="11">
        <v>508</v>
      </c>
      <c r="Y31" s="12">
        <v>5.8136873426413365</v>
      </c>
    </row>
    <row r="32" spans="1:25" ht="12.75">
      <c r="A32" s="13">
        <v>29</v>
      </c>
      <c r="B32" s="13" t="s">
        <v>356</v>
      </c>
      <c r="C32" s="11">
        <v>8263</v>
      </c>
      <c r="D32" s="11">
        <v>7489</v>
      </c>
      <c r="E32" s="12">
        <v>90.63294203073944</v>
      </c>
      <c r="F32" s="11">
        <v>20</v>
      </c>
      <c r="G32" s="12">
        <v>0.24204284158296016</v>
      </c>
      <c r="H32" s="11">
        <v>85</v>
      </c>
      <c r="I32" s="12">
        <v>1.0286820767275808</v>
      </c>
      <c r="J32" s="11">
        <v>44</v>
      </c>
      <c r="K32" s="12">
        <v>0.5324942514825124</v>
      </c>
      <c r="L32" s="11">
        <v>0</v>
      </c>
      <c r="M32" s="12">
        <v>0</v>
      </c>
      <c r="N32" s="14">
        <v>7638</v>
      </c>
      <c r="O32" s="12">
        <v>92.4361612005325</v>
      </c>
      <c r="P32" s="11">
        <v>36</v>
      </c>
      <c r="Q32" s="12">
        <v>0.43567711484932836</v>
      </c>
      <c r="R32" s="11">
        <v>99</v>
      </c>
      <c r="S32" s="12">
        <v>1.1981120658356528</v>
      </c>
      <c r="T32" s="11">
        <v>275</v>
      </c>
      <c r="U32" s="12">
        <v>3.3280890717657026</v>
      </c>
      <c r="V32" s="14">
        <v>410</v>
      </c>
      <c r="W32" s="12">
        <v>4.961878252450684</v>
      </c>
      <c r="X32" s="11">
        <v>215</v>
      </c>
      <c r="Y32" s="12">
        <v>2.6019605470168217</v>
      </c>
    </row>
    <row r="33" spans="1:25" ht="12.75">
      <c r="A33" s="13">
        <v>30</v>
      </c>
      <c r="B33" s="13" t="s">
        <v>357</v>
      </c>
      <c r="C33" s="11">
        <v>7835</v>
      </c>
      <c r="D33" s="11">
        <v>7026</v>
      </c>
      <c r="E33" s="12">
        <v>89.67453733248246</v>
      </c>
      <c r="F33" s="11">
        <v>29</v>
      </c>
      <c r="G33" s="12">
        <v>0.37013401403956603</v>
      </c>
      <c r="H33" s="11">
        <v>88</v>
      </c>
      <c r="I33" s="12">
        <v>1.1231652839821316</v>
      </c>
      <c r="J33" s="11">
        <v>48</v>
      </c>
      <c r="K33" s="12">
        <v>0.612635609444799</v>
      </c>
      <c r="L33" s="11">
        <v>0</v>
      </c>
      <c r="M33" s="12">
        <v>0</v>
      </c>
      <c r="N33" s="14">
        <v>7191</v>
      </c>
      <c r="O33" s="12">
        <v>91.78047223994895</v>
      </c>
      <c r="P33" s="11">
        <v>49</v>
      </c>
      <c r="Q33" s="12">
        <v>0.6253988513082323</v>
      </c>
      <c r="R33" s="11">
        <v>68</v>
      </c>
      <c r="S33" s="12">
        <v>0.8679004467134652</v>
      </c>
      <c r="T33" s="11">
        <v>240</v>
      </c>
      <c r="U33" s="12">
        <v>3.063178047223995</v>
      </c>
      <c r="V33" s="14">
        <v>357</v>
      </c>
      <c r="W33" s="12">
        <v>4.556477345245693</v>
      </c>
      <c r="X33" s="11">
        <v>287</v>
      </c>
      <c r="Y33" s="12">
        <v>3.6630504148053604</v>
      </c>
    </row>
    <row r="34" spans="1:25" ht="12.75">
      <c r="A34" s="13">
        <v>31</v>
      </c>
      <c r="B34" s="13" t="s">
        <v>358</v>
      </c>
      <c r="C34" s="11">
        <v>8170</v>
      </c>
      <c r="D34" s="11">
        <v>7592</v>
      </c>
      <c r="E34" s="12">
        <v>92.92533659730722</v>
      </c>
      <c r="F34" s="11">
        <v>36</v>
      </c>
      <c r="G34" s="12">
        <v>0.4406364749082008</v>
      </c>
      <c r="H34" s="11">
        <v>99</v>
      </c>
      <c r="I34" s="12">
        <v>1.211750305997552</v>
      </c>
      <c r="J34" s="11">
        <v>61</v>
      </c>
      <c r="K34" s="12">
        <v>0.7466340269277846</v>
      </c>
      <c r="L34" s="11">
        <v>1</v>
      </c>
      <c r="M34" s="12">
        <v>0.012239902080783354</v>
      </c>
      <c r="N34" s="14">
        <v>7789</v>
      </c>
      <c r="O34" s="12">
        <v>95.33659730722154</v>
      </c>
      <c r="P34" s="11">
        <v>26</v>
      </c>
      <c r="Q34" s="12">
        <v>0.3182374541003672</v>
      </c>
      <c r="R34" s="11">
        <v>97</v>
      </c>
      <c r="S34" s="12">
        <v>1.1872705018359853</v>
      </c>
      <c r="T34" s="11">
        <v>108</v>
      </c>
      <c r="U34" s="12">
        <v>1.3219094247246022</v>
      </c>
      <c r="V34" s="14">
        <v>231</v>
      </c>
      <c r="W34" s="12">
        <v>2.827417380660955</v>
      </c>
      <c r="X34" s="11">
        <v>150</v>
      </c>
      <c r="Y34" s="12">
        <v>1.8359853121175032</v>
      </c>
    </row>
    <row r="35" spans="1:25" ht="12.75">
      <c r="A35" s="13">
        <v>32</v>
      </c>
      <c r="B35" s="13" t="s">
        <v>359</v>
      </c>
      <c r="C35" s="11">
        <v>7150</v>
      </c>
      <c r="D35" s="11">
        <v>4453</v>
      </c>
      <c r="E35" s="12">
        <v>62.27972027972027</v>
      </c>
      <c r="F35" s="11">
        <v>101</v>
      </c>
      <c r="G35" s="12">
        <v>1.4125874125874125</v>
      </c>
      <c r="H35" s="11">
        <v>176</v>
      </c>
      <c r="I35" s="12">
        <v>2.4615384615384617</v>
      </c>
      <c r="J35" s="11">
        <v>80</v>
      </c>
      <c r="K35" s="12">
        <v>1.118881118881119</v>
      </c>
      <c r="L35" s="11">
        <v>1</v>
      </c>
      <c r="M35" s="12">
        <v>0.013986013986013986</v>
      </c>
      <c r="N35" s="14">
        <v>4811</v>
      </c>
      <c r="O35" s="12">
        <v>67.28671328671328</v>
      </c>
      <c r="P35" s="11">
        <v>50</v>
      </c>
      <c r="Q35" s="12">
        <v>0.6993006993006993</v>
      </c>
      <c r="R35" s="11">
        <v>573</v>
      </c>
      <c r="S35" s="12">
        <v>8.013986013986015</v>
      </c>
      <c r="T35" s="11">
        <v>191</v>
      </c>
      <c r="U35" s="12">
        <v>2.6713286713286712</v>
      </c>
      <c r="V35" s="14">
        <v>814</v>
      </c>
      <c r="W35" s="12">
        <v>11.384615384615385</v>
      </c>
      <c r="X35" s="11">
        <v>1525</v>
      </c>
      <c r="Y35" s="12">
        <v>21.328671328671327</v>
      </c>
    </row>
    <row r="36" spans="1:25" ht="12.75">
      <c r="A36" s="13">
        <v>33</v>
      </c>
      <c r="B36" s="13" t="s">
        <v>111</v>
      </c>
      <c r="C36" s="11">
        <v>9393</v>
      </c>
      <c r="D36" s="11">
        <v>8442</v>
      </c>
      <c r="E36" s="12">
        <v>89.8754391568189</v>
      </c>
      <c r="F36" s="11">
        <v>36</v>
      </c>
      <c r="G36" s="12">
        <v>0.38326413286489935</v>
      </c>
      <c r="H36" s="11">
        <v>169</v>
      </c>
      <c r="I36" s="12">
        <v>1.7992121792824445</v>
      </c>
      <c r="J36" s="11">
        <v>109</v>
      </c>
      <c r="K36" s="12">
        <v>1.160438624507612</v>
      </c>
      <c r="L36" s="11">
        <v>3</v>
      </c>
      <c r="M36" s="12">
        <v>0.031938677738741615</v>
      </c>
      <c r="N36" s="14">
        <v>8759</v>
      </c>
      <c r="O36" s="12">
        <v>93.2502927712126</v>
      </c>
      <c r="P36" s="11">
        <v>50</v>
      </c>
      <c r="Q36" s="12">
        <v>0.5323112956456936</v>
      </c>
      <c r="R36" s="11">
        <v>138</v>
      </c>
      <c r="S36" s="12">
        <v>1.4691791759821142</v>
      </c>
      <c r="T36" s="11">
        <v>79</v>
      </c>
      <c r="U36" s="12">
        <v>0.8410518471201958</v>
      </c>
      <c r="V36" s="14">
        <v>267</v>
      </c>
      <c r="W36" s="12">
        <v>2.842542318748004</v>
      </c>
      <c r="X36" s="11">
        <v>367</v>
      </c>
      <c r="Y36" s="12">
        <v>3.907164910039391</v>
      </c>
    </row>
    <row r="37" spans="1:25" ht="12.75">
      <c r="A37" s="13">
        <v>34</v>
      </c>
      <c r="B37" s="13" t="s">
        <v>360</v>
      </c>
      <c r="C37" s="11">
        <v>7867</v>
      </c>
      <c r="D37" s="11">
        <v>4523</v>
      </c>
      <c r="E37" s="12">
        <v>57.49332655395958</v>
      </c>
      <c r="F37" s="11">
        <v>86</v>
      </c>
      <c r="G37" s="12">
        <v>1.0931740180500826</v>
      </c>
      <c r="H37" s="11">
        <v>178</v>
      </c>
      <c r="I37" s="12">
        <v>2.2626159908478454</v>
      </c>
      <c r="J37" s="11">
        <v>107</v>
      </c>
      <c r="K37" s="12">
        <v>1.3601118596669632</v>
      </c>
      <c r="L37" s="11">
        <v>1</v>
      </c>
      <c r="M37" s="12">
        <v>0.012711325791280032</v>
      </c>
      <c r="N37" s="14">
        <v>4895</v>
      </c>
      <c r="O37" s="12">
        <v>62.22193974831575</v>
      </c>
      <c r="P37" s="11">
        <v>63</v>
      </c>
      <c r="Q37" s="12">
        <v>0.800813524850642</v>
      </c>
      <c r="R37" s="11">
        <v>708</v>
      </c>
      <c r="S37" s="12">
        <v>8.999618660226263</v>
      </c>
      <c r="T37" s="11">
        <v>246</v>
      </c>
      <c r="U37" s="12">
        <v>3.1269861446548877</v>
      </c>
      <c r="V37" s="14">
        <v>1017</v>
      </c>
      <c r="W37" s="12">
        <v>12.927418329731792</v>
      </c>
      <c r="X37" s="11">
        <v>1955</v>
      </c>
      <c r="Y37" s="12">
        <v>24.85064192195246</v>
      </c>
    </row>
    <row r="38" spans="1:25" ht="12.75">
      <c r="A38" s="13">
        <v>35</v>
      </c>
      <c r="B38" s="13" t="s">
        <v>361</v>
      </c>
      <c r="C38" s="11">
        <v>16799</v>
      </c>
      <c r="D38" s="11">
        <v>15240</v>
      </c>
      <c r="E38" s="12">
        <v>90.71968569557711</v>
      </c>
      <c r="F38" s="11">
        <v>77</v>
      </c>
      <c r="G38" s="12">
        <v>0.4583606167033752</v>
      </c>
      <c r="H38" s="11">
        <v>266</v>
      </c>
      <c r="I38" s="12">
        <v>1.5834275849752961</v>
      </c>
      <c r="J38" s="11">
        <v>134</v>
      </c>
      <c r="K38" s="12">
        <v>0.7976665277695101</v>
      </c>
      <c r="L38" s="11">
        <v>0</v>
      </c>
      <c r="M38" s="12">
        <v>0</v>
      </c>
      <c r="N38" s="14">
        <v>15717</v>
      </c>
      <c r="O38" s="12">
        <v>93.5591404250253</v>
      </c>
      <c r="P38" s="11">
        <v>67</v>
      </c>
      <c r="Q38" s="12">
        <v>0.39883326388475504</v>
      </c>
      <c r="R38" s="11">
        <v>237</v>
      </c>
      <c r="S38" s="12">
        <v>1.4107982618012977</v>
      </c>
      <c r="T38" s="11">
        <v>165</v>
      </c>
      <c r="U38" s="12">
        <v>0.9822013215072325</v>
      </c>
      <c r="V38" s="14">
        <v>469</v>
      </c>
      <c r="W38" s="12">
        <v>2.791832847193285</v>
      </c>
      <c r="X38" s="11">
        <v>613</v>
      </c>
      <c r="Y38" s="12">
        <v>3.6490267277814152</v>
      </c>
    </row>
    <row r="39" spans="1:25" ht="12.75">
      <c r="A39" s="13">
        <v>36</v>
      </c>
      <c r="B39" s="13" t="s">
        <v>362</v>
      </c>
      <c r="C39" s="11">
        <v>7912</v>
      </c>
      <c r="D39" s="11">
        <v>6828</v>
      </c>
      <c r="E39" s="12">
        <v>86.29929221435793</v>
      </c>
      <c r="F39" s="11">
        <v>44</v>
      </c>
      <c r="G39" s="12">
        <v>0.5561172901921132</v>
      </c>
      <c r="H39" s="11">
        <v>131</v>
      </c>
      <c r="I39" s="12">
        <v>1.6557128412537918</v>
      </c>
      <c r="J39" s="11">
        <v>92</v>
      </c>
      <c r="K39" s="12">
        <v>1.1627906976744187</v>
      </c>
      <c r="L39" s="11">
        <v>1</v>
      </c>
      <c r="M39" s="12">
        <v>0.01263902932254803</v>
      </c>
      <c r="N39" s="14">
        <v>7096</v>
      </c>
      <c r="O39" s="12">
        <v>89.68655207280081</v>
      </c>
      <c r="P39" s="11">
        <v>32</v>
      </c>
      <c r="Q39" s="12">
        <v>0.40444893832153694</v>
      </c>
      <c r="R39" s="11">
        <v>105</v>
      </c>
      <c r="S39" s="12">
        <v>1.327098078867543</v>
      </c>
      <c r="T39" s="11">
        <v>91</v>
      </c>
      <c r="U39" s="12">
        <v>1.1501516683518704</v>
      </c>
      <c r="V39" s="14">
        <v>228</v>
      </c>
      <c r="W39" s="12">
        <v>2.8816986855409503</v>
      </c>
      <c r="X39" s="11">
        <v>588</v>
      </c>
      <c r="Y39" s="12">
        <v>7.431749241658241</v>
      </c>
    </row>
    <row r="40" spans="1:25" ht="12.75">
      <c r="A40" s="13">
        <v>37</v>
      </c>
      <c r="B40" s="13" t="s">
        <v>363</v>
      </c>
      <c r="C40" s="11">
        <v>8333</v>
      </c>
      <c r="D40" s="11">
        <v>5241</v>
      </c>
      <c r="E40" s="12">
        <v>62.894515780631224</v>
      </c>
      <c r="F40" s="11">
        <v>51</v>
      </c>
      <c r="G40" s="12">
        <v>0.6120244809792391</v>
      </c>
      <c r="H40" s="11">
        <v>170</v>
      </c>
      <c r="I40" s="12">
        <v>2.0400816032641305</v>
      </c>
      <c r="J40" s="11">
        <v>84</v>
      </c>
      <c r="K40" s="12">
        <v>1.0080403216128644</v>
      </c>
      <c r="L40" s="11">
        <v>0</v>
      </c>
      <c r="M40" s="12">
        <v>0</v>
      </c>
      <c r="N40" s="14">
        <v>5546</v>
      </c>
      <c r="O40" s="12">
        <v>66.55466218648746</v>
      </c>
      <c r="P40" s="11">
        <v>86</v>
      </c>
      <c r="Q40" s="12">
        <v>1.032041281651266</v>
      </c>
      <c r="R40" s="11">
        <v>710</v>
      </c>
      <c r="S40" s="12">
        <v>8.520340813632545</v>
      </c>
      <c r="T40" s="11">
        <v>311</v>
      </c>
      <c r="U40" s="12">
        <v>3.7321492859714387</v>
      </c>
      <c r="V40" s="14">
        <v>1107</v>
      </c>
      <c r="W40" s="12">
        <v>13.284531381255249</v>
      </c>
      <c r="X40" s="11">
        <v>1680</v>
      </c>
      <c r="Y40" s="12">
        <v>20.160806432257292</v>
      </c>
    </row>
    <row r="41" spans="1:25" ht="12.75">
      <c r="A41" s="13">
        <v>38</v>
      </c>
      <c r="B41" s="13" t="s">
        <v>364</v>
      </c>
      <c r="C41" s="11">
        <v>9127</v>
      </c>
      <c r="D41" s="11">
        <v>6276</v>
      </c>
      <c r="E41" s="12">
        <v>68.76301084693766</v>
      </c>
      <c r="F41" s="11">
        <v>64</v>
      </c>
      <c r="G41" s="12">
        <v>0.7012161717979621</v>
      </c>
      <c r="H41" s="11">
        <v>220</v>
      </c>
      <c r="I41" s="12">
        <v>2.4104305905554946</v>
      </c>
      <c r="J41" s="11">
        <v>116</v>
      </c>
      <c r="K41" s="12">
        <v>1.2709543113838062</v>
      </c>
      <c r="L41" s="11">
        <v>0</v>
      </c>
      <c r="M41" s="12">
        <v>0</v>
      </c>
      <c r="N41" s="14">
        <v>6676</v>
      </c>
      <c r="O41" s="12">
        <v>73.14561192067492</v>
      </c>
      <c r="P41" s="11">
        <v>112</v>
      </c>
      <c r="Q41" s="12">
        <v>1.2271283006464337</v>
      </c>
      <c r="R41" s="11">
        <v>461</v>
      </c>
      <c r="S41" s="12">
        <v>5.050947737482195</v>
      </c>
      <c r="T41" s="11">
        <v>278</v>
      </c>
      <c r="U41" s="12">
        <v>3.045907746247398</v>
      </c>
      <c r="V41" s="14">
        <v>851</v>
      </c>
      <c r="W41" s="12">
        <v>9.323983784376027</v>
      </c>
      <c r="X41" s="11">
        <v>1600</v>
      </c>
      <c r="Y41" s="12">
        <v>17.530404294949054</v>
      </c>
    </row>
    <row r="42" spans="1:25" ht="12.75">
      <c r="A42" s="13">
        <v>39</v>
      </c>
      <c r="B42" s="13" t="s">
        <v>112</v>
      </c>
      <c r="C42" s="11">
        <v>8479</v>
      </c>
      <c r="D42" s="11">
        <v>7674</v>
      </c>
      <c r="E42" s="12">
        <v>90.50595589102488</v>
      </c>
      <c r="F42" s="11">
        <v>26</v>
      </c>
      <c r="G42" s="12">
        <v>0.30663993395447575</v>
      </c>
      <c r="H42" s="11">
        <v>139</v>
      </c>
      <c r="I42" s="12">
        <v>1.639344262295082</v>
      </c>
      <c r="J42" s="11">
        <v>83</v>
      </c>
      <c r="K42" s="12">
        <v>0.9788890199315957</v>
      </c>
      <c r="L42" s="11">
        <v>1</v>
      </c>
      <c r="M42" s="12">
        <v>0.011793843613633684</v>
      </c>
      <c r="N42" s="14">
        <v>7923</v>
      </c>
      <c r="O42" s="12">
        <v>93.44262295081968</v>
      </c>
      <c r="P42" s="11">
        <v>28</v>
      </c>
      <c r="Q42" s="12">
        <v>0.33022762118174315</v>
      </c>
      <c r="R42" s="11">
        <v>162</v>
      </c>
      <c r="S42" s="12">
        <v>1.9106026654086568</v>
      </c>
      <c r="T42" s="11">
        <v>97</v>
      </c>
      <c r="U42" s="12">
        <v>1.1440028305224674</v>
      </c>
      <c r="V42" s="14">
        <v>287</v>
      </c>
      <c r="W42" s="12">
        <v>3.384833117112867</v>
      </c>
      <c r="X42" s="11">
        <v>269</v>
      </c>
      <c r="Y42" s="12">
        <v>3.1725439320674607</v>
      </c>
    </row>
    <row r="43" spans="1:25" ht="12.75">
      <c r="A43" s="13">
        <v>40</v>
      </c>
      <c r="B43" s="13" t="s">
        <v>365</v>
      </c>
      <c r="C43" s="11">
        <v>8676</v>
      </c>
      <c r="D43" s="11">
        <v>7888</v>
      </c>
      <c r="E43" s="12">
        <v>90.9174734900876</v>
      </c>
      <c r="F43" s="11">
        <v>21</v>
      </c>
      <c r="G43" s="12">
        <v>0.24204702627939143</v>
      </c>
      <c r="H43" s="11">
        <v>93</v>
      </c>
      <c r="I43" s="12">
        <v>1.0719225449515906</v>
      </c>
      <c r="J43" s="11">
        <v>51</v>
      </c>
      <c r="K43" s="12">
        <v>0.5878284923928078</v>
      </c>
      <c r="L43" s="11">
        <v>0</v>
      </c>
      <c r="M43" s="12">
        <v>0</v>
      </c>
      <c r="N43" s="14">
        <v>8053</v>
      </c>
      <c r="O43" s="12">
        <v>92.81927155371139</v>
      </c>
      <c r="P43" s="11">
        <v>44</v>
      </c>
      <c r="Q43" s="12">
        <v>0.5071461502996772</v>
      </c>
      <c r="R43" s="11">
        <v>89</v>
      </c>
      <c r="S43" s="12">
        <v>1.0258183494698017</v>
      </c>
      <c r="T43" s="11">
        <v>330</v>
      </c>
      <c r="U43" s="12">
        <v>3.8035961272475793</v>
      </c>
      <c r="V43" s="14">
        <v>463</v>
      </c>
      <c r="W43" s="12">
        <v>5.336560627017058</v>
      </c>
      <c r="X43" s="11">
        <v>160</v>
      </c>
      <c r="Y43" s="12">
        <v>1.8441678192715538</v>
      </c>
    </row>
    <row r="44" spans="1:25" ht="12.75">
      <c r="A44" s="13">
        <v>41</v>
      </c>
      <c r="B44" s="13" t="s">
        <v>366</v>
      </c>
      <c r="C44" s="11">
        <v>9252</v>
      </c>
      <c r="D44" s="11">
        <v>6211</v>
      </c>
      <c r="E44" s="12">
        <v>67.13143104193688</v>
      </c>
      <c r="F44" s="11">
        <v>58</v>
      </c>
      <c r="G44" s="12">
        <v>0.6268914829226113</v>
      </c>
      <c r="H44" s="11">
        <v>201</v>
      </c>
      <c r="I44" s="12">
        <v>2.172503242542153</v>
      </c>
      <c r="J44" s="11">
        <v>81</v>
      </c>
      <c r="K44" s="12">
        <v>0.8754863813229572</v>
      </c>
      <c r="L44" s="11">
        <v>3</v>
      </c>
      <c r="M44" s="12">
        <v>0.03242542153047989</v>
      </c>
      <c r="N44" s="14">
        <v>6554</v>
      </c>
      <c r="O44" s="12">
        <v>70.83873757025508</v>
      </c>
      <c r="P44" s="11">
        <v>141</v>
      </c>
      <c r="Q44" s="12">
        <v>1.523994811932555</v>
      </c>
      <c r="R44" s="11">
        <v>670</v>
      </c>
      <c r="S44" s="12">
        <v>7.241677475140511</v>
      </c>
      <c r="T44" s="11">
        <v>403</v>
      </c>
      <c r="U44" s="12">
        <v>4.355814958927799</v>
      </c>
      <c r="V44" s="14">
        <v>1214</v>
      </c>
      <c r="W44" s="12">
        <v>13.121487246000866</v>
      </c>
      <c r="X44" s="11">
        <v>1484</v>
      </c>
      <c r="Y44" s="12">
        <v>16.039775183744055</v>
      </c>
    </row>
    <row r="45" spans="1:25" s="25" customFormat="1" ht="12.75">
      <c r="A45" s="25">
        <v>42</v>
      </c>
      <c r="B45" s="25" t="s">
        <v>113</v>
      </c>
      <c r="C45" s="16">
        <v>16869</v>
      </c>
      <c r="D45" s="16">
        <v>14399</v>
      </c>
      <c r="E45" s="30">
        <v>85.35775683205881</v>
      </c>
      <c r="F45" s="16">
        <v>103</v>
      </c>
      <c r="G45" s="30">
        <v>0.610587468136819</v>
      </c>
      <c r="H45" s="16">
        <v>301</v>
      </c>
      <c r="I45" s="30">
        <v>1.7843381350406071</v>
      </c>
      <c r="J45" s="16">
        <v>169</v>
      </c>
      <c r="K45" s="30">
        <v>1.0018376904380817</v>
      </c>
      <c r="L45" s="16">
        <v>2</v>
      </c>
      <c r="M45" s="30">
        <v>0.011856067342462506</v>
      </c>
      <c r="N45" s="137">
        <v>14974</v>
      </c>
      <c r="O45" s="30">
        <v>88.76637619301677</v>
      </c>
      <c r="P45" s="16">
        <v>114</v>
      </c>
      <c r="Q45" s="30">
        <v>0.6757958385203628</v>
      </c>
      <c r="R45" s="16">
        <v>419</v>
      </c>
      <c r="S45" s="30">
        <v>2.4838461082458947</v>
      </c>
      <c r="T45" s="16">
        <v>213</v>
      </c>
      <c r="U45" s="30">
        <v>1.2626711719722568</v>
      </c>
      <c r="V45" s="137">
        <v>746</v>
      </c>
      <c r="W45" s="30">
        <v>4.422313118738514</v>
      </c>
      <c r="X45" s="16">
        <v>1149</v>
      </c>
      <c r="Y45" s="30">
        <v>6.81131068824471</v>
      </c>
    </row>
    <row r="46" spans="1:25" s="25" customFormat="1" ht="12.75">
      <c r="A46" s="25">
        <v>43</v>
      </c>
      <c r="B46" s="25" t="s">
        <v>367</v>
      </c>
      <c r="C46" s="16">
        <v>9711</v>
      </c>
      <c r="D46" s="16">
        <v>8637</v>
      </c>
      <c r="E46" s="30">
        <v>88.94037689218412</v>
      </c>
      <c r="F46" s="16">
        <v>45</v>
      </c>
      <c r="G46" s="30">
        <v>0.46339202965708987</v>
      </c>
      <c r="H46" s="16">
        <v>197</v>
      </c>
      <c r="I46" s="30">
        <v>2.028627329832149</v>
      </c>
      <c r="J46" s="16">
        <v>99</v>
      </c>
      <c r="K46" s="30">
        <v>1.0194624652455977</v>
      </c>
      <c r="L46" s="16">
        <v>2</v>
      </c>
      <c r="M46" s="30">
        <v>0.020595201318092882</v>
      </c>
      <c r="N46" s="137">
        <v>8980</v>
      </c>
      <c r="O46" s="30">
        <v>92.47245391823705</v>
      </c>
      <c r="P46" s="16">
        <v>36</v>
      </c>
      <c r="Q46" s="30">
        <v>0.3707136237256719</v>
      </c>
      <c r="R46" s="16">
        <v>121</v>
      </c>
      <c r="S46" s="30">
        <v>1.2460096797446194</v>
      </c>
      <c r="T46" s="16">
        <v>66</v>
      </c>
      <c r="U46" s="30">
        <v>0.6796416434970652</v>
      </c>
      <c r="V46" s="137">
        <v>223</v>
      </c>
      <c r="W46" s="30">
        <v>2.2963649469673566</v>
      </c>
      <c r="X46" s="16">
        <v>508</v>
      </c>
      <c r="Y46" s="30">
        <v>5.231181134795593</v>
      </c>
    </row>
    <row r="47" spans="1:25" s="25" customFormat="1" ht="12.75">
      <c r="A47" s="25">
        <v>44</v>
      </c>
      <c r="B47" s="25" t="s">
        <v>368</v>
      </c>
      <c r="C47" s="16">
        <v>17845</v>
      </c>
      <c r="D47" s="16">
        <v>15637</v>
      </c>
      <c r="E47" s="30">
        <v>87.62678621462594</v>
      </c>
      <c r="F47" s="16">
        <v>39</v>
      </c>
      <c r="G47" s="30">
        <v>0.21854861305687867</v>
      </c>
      <c r="H47" s="16">
        <v>222</v>
      </c>
      <c r="I47" s="30">
        <v>1.2440459512468478</v>
      </c>
      <c r="J47" s="16">
        <v>125</v>
      </c>
      <c r="K47" s="30">
        <v>0.7004763239002522</v>
      </c>
      <c r="L47" s="16">
        <v>0</v>
      </c>
      <c r="M47" s="30">
        <v>0</v>
      </c>
      <c r="N47" s="137">
        <v>16023</v>
      </c>
      <c r="O47" s="30">
        <v>89.78985710282993</v>
      </c>
      <c r="P47" s="16">
        <v>71</v>
      </c>
      <c r="Q47" s="30">
        <v>0.3978705519753432</v>
      </c>
      <c r="R47" s="16">
        <v>319</v>
      </c>
      <c r="S47" s="30">
        <v>1.7876155785934438</v>
      </c>
      <c r="T47" s="16">
        <v>558</v>
      </c>
      <c r="U47" s="30">
        <v>3.1269263098907256</v>
      </c>
      <c r="V47" s="137">
        <v>948</v>
      </c>
      <c r="W47" s="30">
        <v>5.3124124404595126</v>
      </c>
      <c r="X47" s="16">
        <v>874</v>
      </c>
      <c r="Y47" s="30">
        <v>4.897730456710563</v>
      </c>
    </row>
    <row r="48" spans="1:25" s="25" customFormat="1" ht="12.75">
      <c r="A48" s="25">
        <v>45</v>
      </c>
      <c r="B48" s="25" t="s">
        <v>369</v>
      </c>
      <c r="C48" s="16">
        <v>9544</v>
      </c>
      <c r="D48" s="16">
        <v>8633</v>
      </c>
      <c r="E48" s="30">
        <v>90.4547359597653</v>
      </c>
      <c r="F48" s="16">
        <v>44</v>
      </c>
      <c r="G48" s="30">
        <v>0.4610226320201173</v>
      </c>
      <c r="H48" s="16">
        <v>205</v>
      </c>
      <c r="I48" s="30">
        <v>2.1479463537300925</v>
      </c>
      <c r="J48" s="16">
        <v>109</v>
      </c>
      <c r="K48" s="30">
        <v>1.1420787929589271</v>
      </c>
      <c r="L48" s="16">
        <v>0</v>
      </c>
      <c r="M48" s="30">
        <v>0</v>
      </c>
      <c r="N48" s="137">
        <v>8991</v>
      </c>
      <c r="O48" s="30">
        <v>94.20578373847444</v>
      </c>
      <c r="P48" s="16">
        <v>44</v>
      </c>
      <c r="Q48" s="30">
        <v>0.4610226320201173</v>
      </c>
      <c r="R48" s="16">
        <v>123</v>
      </c>
      <c r="S48" s="30">
        <v>1.2887678122380553</v>
      </c>
      <c r="T48" s="16">
        <v>45</v>
      </c>
      <c r="U48" s="30">
        <v>0.47150041911148366</v>
      </c>
      <c r="V48" s="137">
        <v>212</v>
      </c>
      <c r="W48" s="30">
        <v>2.2212908633696564</v>
      </c>
      <c r="X48" s="16">
        <v>341</v>
      </c>
      <c r="Y48" s="30">
        <v>3.5729253981559093</v>
      </c>
    </row>
    <row r="49" spans="1:25" s="25" customFormat="1" ht="12.75">
      <c r="A49" s="25">
        <v>46</v>
      </c>
      <c r="B49" s="25" t="s">
        <v>114</v>
      </c>
      <c r="C49" s="16">
        <v>18901</v>
      </c>
      <c r="D49" s="16">
        <v>16134</v>
      </c>
      <c r="E49" s="30">
        <v>85.36056293317814</v>
      </c>
      <c r="F49" s="16">
        <v>82</v>
      </c>
      <c r="G49" s="30">
        <v>0.43383947939262474</v>
      </c>
      <c r="H49" s="16">
        <v>449</v>
      </c>
      <c r="I49" s="30">
        <v>2.375535685942543</v>
      </c>
      <c r="J49" s="16">
        <v>217</v>
      </c>
      <c r="K49" s="30">
        <v>1.1480874027829215</v>
      </c>
      <c r="L49" s="16">
        <v>1</v>
      </c>
      <c r="M49" s="30">
        <v>0.005290725358446643</v>
      </c>
      <c r="N49" s="137">
        <v>16883</v>
      </c>
      <c r="O49" s="30">
        <v>89.32331622665467</v>
      </c>
      <c r="P49" s="16">
        <v>82</v>
      </c>
      <c r="Q49" s="30">
        <v>0.43383947939262474</v>
      </c>
      <c r="R49" s="16">
        <v>328</v>
      </c>
      <c r="S49" s="30">
        <v>1.735357917570499</v>
      </c>
      <c r="T49" s="16">
        <v>523</v>
      </c>
      <c r="U49" s="30">
        <v>2.7670493624675943</v>
      </c>
      <c r="V49" s="137">
        <v>933</v>
      </c>
      <c r="W49" s="30">
        <v>4.936246759430718</v>
      </c>
      <c r="X49" s="16">
        <v>1085</v>
      </c>
      <c r="Y49" s="30">
        <v>5.740437013914608</v>
      </c>
    </row>
    <row r="50" spans="1:25" s="25" customFormat="1" ht="12.75">
      <c r="A50" s="25">
        <v>47</v>
      </c>
      <c r="B50" s="25" t="s">
        <v>370</v>
      </c>
      <c r="C50" s="16">
        <v>16181</v>
      </c>
      <c r="D50" s="16">
        <v>14617</v>
      </c>
      <c r="E50" s="30">
        <v>90.33434274766702</v>
      </c>
      <c r="F50" s="16">
        <v>61</v>
      </c>
      <c r="G50" s="30">
        <v>0.3769853531920153</v>
      </c>
      <c r="H50" s="16">
        <v>251</v>
      </c>
      <c r="I50" s="30">
        <v>1.5512020270687843</v>
      </c>
      <c r="J50" s="16">
        <v>164</v>
      </c>
      <c r="K50" s="30">
        <v>1.013534392188369</v>
      </c>
      <c r="L50" s="16">
        <v>1</v>
      </c>
      <c r="M50" s="30">
        <v>0.006180087757246153</v>
      </c>
      <c r="N50" s="137">
        <v>15094</v>
      </c>
      <c r="O50" s="30">
        <v>93.28224460787344</v>
      </c>
      <c r="P50" s="16">
        <v>90</v>
      </c>
      <c r="Q50" s="30">
        <v>0.5562078981521538</v>
      </c>
      <c r="R50" s="16">
        <v>177</v>
      </c>
      <c r="S50" s="30">
        <v>1.093875533032569</v>
      </c>
      <c r="T50" s="16">
        <v>279</v>
      </c>
      <c r="U50" s="30">
        <v>1.7242444842716766</v>
      </c>
      <c r="V50" s="137">
        <v>546</v>
      </c>
      <c r="W50" s="30">
        <v>3.3743279154563997</v>
      </c>
      <c r="X50" s="16">
        <v>541</v>
      </c>
      <c r="Y50" s="30">
        <v>3.343427476670169</v>
      </c>
    </row>
    <row r="51" spans="1:25" s="25" customFormat="1" ht="12.75">
      <c r="A51" s="25">
        <v>48</v>
      </c>
      <c r="B51" s="25" t="s">
        <v>115</v>
      </c>
      <c r="C51" s="16">
        <v>8376</v>
      </c>
      <c r="D51" s="16">
        <v>7703</v>
      </c>
      <c r="E51" s="30">
        <v>91.96513849092646</v>
      </c>
      <c r="F51" s="16">
        <v>25</v>
      </c>
      <c r="G51" s="30">
        <v>0.29847182425978985</v>
      </c>
      <c r="H51" s="16">
        <v>112</v>
      </c>
      <c r="I51" s="30">
        <v>1.3371537726838587</v>
      </c>
      <c r="J51" s="16">
        <v>65</v>
      </c>
      <c r="K51" s="30">
        <v>0.7760267430754536</v>
      </c>
      <c r="L51" s="16">
        <v>0</v>
      </c>
      <c r="M51" s="30">
        <v>0</v>
      </c>
      <c r="N51" s="137">
        <v>7905</v>
      </c>
      <c r="O51" s="30">
        <v>94.37679083094555</v>
      </c>
      <c r="P51" s="16">
        <v>21</v>
      </c>
      <c r="Q51" s="30">
        <v>0.2507163323782235</v>
      </c>
      <c r="R51" s="16">
        <v>90</v>
      </c>
      <c r="S51" s="30">
        <v>1.0744985673352434</v>
      </c>
      <c r="T51" s="16">
        <v>86</v>
      </c>
      <c r="U51" s="30">
        <v>1.026743075453677</v>
      </c>
      <c r="V51" s="137">
        <v>197</v>
      </c>
      <c r="W51" s="30">
        <v>2.3519579751671444</v>
      </c>
      <c r="X51" s="16">
        <v>274</v>
      </c>
      <c r="Y51" s="30">
        <v>3.2712511938872972</v>
      </c>
    </row>
    <row r="52" spans="1:25" s="25" customFormat="1" ht="12.75">
      <c r="A52" s="25">
        <v>49</v>
      </c>
      <c r="B52" s="25" t="s">
        <v>371</v>
      </c>
      <c r="C52" s="16">
        <v>9278</v>
      </c>
      <c r="D52" s="16">
        <v>8100</v>
      </c>
      <c r="E52" s="30">
        <v>87.30329812459581</v>
      </c>
      <c r="F52" s="16">
        <v>52</v>
      </c>
      <c r="G52" s="30">
        <v>0.5604656175899978</v>
      </c>
      <c r="H52" s="16">
        <v>219</v>
      </c>
      <c r="I52" s="30">
        <v>2.3604225048501832</v>
      </c>
      <c r="J52" s="16">
        <v>140</v>
      </c>
      <c r="K52" s="30">
        <v>1.5089458935115327</v>
      </c>
      <c r="L52" s="16">
        <v>0</v>
      </c>
      <c r="M52" s="30">
        <v>0</v>
      </c>
      <c r="N52" s="137">
        <v>8511</v>
      </c>
      <c r="O52" s="30">
        <v>91.73313214054754</v>
      </c>
      <c r="P52" s="16">
        <v>57</v>
      </c>
      <c r="Q52" s="30">
        <v>0.6143565423582669</v>
      </c>
      <c r="R52" s="16">
        <v>150</v>
      </c>
      <c r="S52" s="30">
        <v>1.6167277430480707</v>
      </c>
      <c r="T52" s="16">
        <v>90</v>
      </c>
      <c r="U52" s="30">
        <v>0.9700366458288425</v>
      </c>
      <c r="V52" s="137">
        <v>297</v>
      </c>
      <c r="W52" s="30">
        <v>3.2011209312351805</v>
      </c>
      <c r="X52" s="16">
        <v>470</v>
      </c>
      <c r="Y52" s="30">
        <v>5.065746928217288</v>
      </c>
    </row>
    <row r="53" spans="1:25" s="25" customFormat="1" ht="12.75">
      <c r="A53" s="25">
        <v>50</v>
      </c>
      <c r="B53" s="25" t="s">
        <v>372</v>
      </c>
      <c r="C53" s="16">
        <v>8034</v>
      </c>
      <c r="D53" s="16">
        <v>5359</v>
      </c>
      <c r="E53" s="30">
        <v>66.70400796614389</v>
      </c>
      <c r="F53" s="16">
        <v>53</v>
      </c>
      <c r="G53" s="30">
        <v>0.6596962907642518</v>
      </c>
      <c r="H53" s="16">
        <v>177</v>
      </c>
      <c r="I53" s="30">
        <v>2.2031366691560867</v>
      </c>
      <c r="J53" s="16">
        <v>110</v>
      </c>
      <c r="K53" s="30">
        <v>1.3691809808314663</v>
      </c>
      <c r="L53" s="16">
        <v>0</v>
      </c>
      <c r="M53" s="30">
        <v>0</v>
      </c>
      <c r="N53" s="137">
        <v>5699</v>
      </c>
      <c r="O53" s="30">
        <v>70.93602190689569</v>
      </c>
      <c r="P53" s="16">
        <v>75</v>
      </c>
      <c r="Q53" s="30">
        <v>0.9335324869305451</v>
      </c>
      <c r="R53" s="16">
        <v>474</v>
      </c>
      <c r="S53" s="30">
        <v>5.8999253174010455</v>
      </c>
      <c r="T53" s="16">
        <v>270</v>
      </c>
      <c r="U53" s="30">
        <v>3.3607169529499625</v>
      </c>
      <c r="V53" s="137">
        <v>819</v>
      </c>
      <c r="W53" s="30">
        <v>10.194174757281553</v>
      </c>
      <c r="X53" s="16">
        <v>1516</v>
      </c>
      <c r="Y53" s="30">
        <v>18.869803335822755</v>
      </c>
    </row>
    <row r="54" spans="1:25" s="25" customFormat="1" ht="12.75">
      <c r="A54" s="25">
        <v>51</v>
      </c>
      <c r="B54" s="25" t="s">
        <v>373</v>
      </c>
      <c r="C54" s="16">
        <v>8857</v>
      </c>
      <c r="D54" s="16">
        <v>8310</v>
      </c>
      <c r="E54" s="30">
        <v>93.82409393699899</v>
      </c>
      <c r="F54" s="16">
        <v>27</v>
      </c>
      <c r="G54" s="30">
        <v>0.304843626510105</v>
      </c>
      <c r="H54" s="16">
        <v>101</v>
      </c>
      <c r="I54" s="30">
        <v>1.1403409732415037</v>
      </c>
      <c r="J54" s="16">
        <v>46</v>
      </c>
      <c r="K54" s="30">
        <v>0.5193632155357344</v>
      </c>
      <c r="L54" s="16">
        <v>0</v>
      </c>
      <c r="M54" s="30">
        <v>0</v>
      </c>
      <c r="N54" s="137">
        <v>8484</v>
      </c>
      <c r="O54" s="30">
        <v>95.78864175228632</v>
      </c>
      <c r="P54" s="16">
        <v>25</v>
      </c>
      <c r="Q54" s="30">
        <v>0.2822626171389861</v>
      </c>
      <c r="R54" s="16">
        <v>71</v>
      </c>
      <c r="S54" s="30">
        <v>0.8016258326747205</v>
      </c>
      <c r="T54" s="16">
        <v>121</v>
      </c>
      <c r="U54" s="30">
        <v>1.3661510669526928</v>
      </c>
      <c r="V54" s="137">
        <v>217</v>
      </c>
      <c r="W54" s="30">
        <v>2.4500395167663993</v>
      </c>
      <c r="X54" s="16">
        <v>156</v>
      </c>
      <c r="Y54" s="30">
        <v>1.7613187309472735</v>
      </c>
    </row>
    <row r="55" spans="1:25" s="25" customFormat="1" ht="12.75">
      <c r="A55" s="25">
        <v>52</v>
      </c>
      <c r="B55" s="25" t="s">
        <v>374</v>
      </c>
      <c r="C55" s="16">
        <v>9794</v>
      </c>
      <c r="D55" s="16">
        <v>8672</v>
      </c>
      <c r="E55" s="30">
        <v>88.54400653461303</v>
      </c>
      <c r="F55" s="16">
        <v>57</v>
      </c>
      <c r="G55" s="30">
        <v>0.5819889728405147</v>
      </c>
      <c r="H55" s="16">
        <v>210</v>
      </c>
      <c r="I55" s="30">
        <v>2.144169899938738</v>
      </c>
      <c r="J55" s="16">
        <v>117</v>
      </c>
      <c r="K55" s="30">
        <v>1.1946089442515826</v>
      </c>
      <c r="L55" s="16">
        <v>0</v>
      </c>
      <c r="M55" s="30">
        <v>0</v>
      </c>
      <c r="N55" s="137">
        <v>9056</v>
      </c>
      <c r="O55" s="30">
        <v>92.46477435164387</v>
      </c>
      <c r="P55" s="16">
        <v>44</v>
      </c>
      <c r="Q55" s="30">
        <v>0.44925464570144985</v>
      </c>
      <c r="R55" s="16">
        <v>119</v>
      </c>
      <c r="S55" s="30">
        <v>1.2150296099652849</v>
      </c>
      <c r="T55" s="16">
        <v>80</v>
      </c>
      <c r="U55" s="30">
        <v>0.8168266285480906</v>
      </c>
      <c r="V55" s="137">
        <v>243</v>
      </c>
      <c r="W55" s="30">
        <v>2.4811108842148255</v>
      </c>
      <c r="X55" s="16">
        <v>495</v>
      </c>
      <c r="Y55" s="30">
        <v>5.054114764141311</v>
      </c>
    </row>
    <row r="56" spans="1:25" s="25" customFormat="1" ht="12.75">
      <c r="A56" s="25">
        <v>53</v>
      </c>
      <c r="B56" s="25" t="s">
        <v>116</v>
      </c>
      <c r="C56" s="16">
        <v>10693</v>
      </c>
      <c r="D56" s="16">
        <v>8773</v>
      </c>
      <c r="E56" s="30">
        <v>82.04432806508932</v>
      </c>
      <c r="F56" s="16">
        <v>66</v>
      </c>
      <c r="G56" s="30">
        <v>0.6172262227625549</v>
      </c>
      <c r="H56" s="16">
        <v>232</v>
      </c>
      <c r="I56" s="30">
        <v>2.1696436921350415</v>
      </c>
      <c r="J56" s="16">
        <v>122</v>
      </c>
      <c r="K56" s="30">
        <v>1.1409333208641168</v>
      </c>
      <c r="L56" s="16">
        <v>2</v>
      </c>
      <c r="M56" s="30">
        <v>0.018703824932198635</v>
      </c>
      <c r="N56" s="137">
        <v>9195</v>
      </c>
      <c r="O56" s="30">
        <v>85.99083512578322</v>
      </c>
      <c r="P56" s="16">
        <v>54</v>
      </c>
      <c r="Q56" s="30">
        <v>0.5050032731693631</v>
      </c>
      <c r="R56" s="16">
        <v>279</v>
      </c>
      <c r="S56" s="30">
        <v>2.6091835780417094</v>
      </c>
      <c r="T56" s="16">
        <v>341</v>
      </c>
      <c r="U56" s="30">
        <v>3.189002150939867</v>
      </c>
      <c r="V56" s="137">
        <v>674</v>
      </c>
      <c r="W56" s="30">
        <v>6.30318900215094</v>
      </c>
      <c r="X56" s="16">
        <v>824</v>
      </c>
      <c r="Y56" s="30">
        <v>7.705975872065837</v>
      </c>
    </row>
    <row r="57" spans="1:25" s="25" customFormat="1" ht="12.75">
      <c r="A57" s="25">
        <v>54</v>
      </c>
      <c r="B57" s="25" t="s">
        <v>375</v>
      </c>
      <c r="C57" s="16">
        <v>8629</v>
      </c>
      <c r="D57" s="16">
        <v>5783</v>
      </c>
      <c r="E57" s="30">
        <v>67.01819446054003</v>
      </c>
      <c r="F57" s="16">
        <v>68</v>
      </c>
      <c r="G57" s="30">
        <v>0.7880403291227257</v>
      </c>
      <c r="H57" s="16">
        <v>186</v>
      </c>
      <c r="I57" s="30">
        <v>2.155522076718044</v>
      </c>
      <c r="J57" s="16">
        <v>84</v>
      </c>
      <c r="K57" s="30">
        <v>0.9734615830339552</v>
      </c>
      <c r="L57" s="16">
        <v>0</v>
      </c>
      <c r="M57" s="30">
        <v>0</v>
      </c>
      <c r="N57" s="137">
        <v>6121</v>
      </c>
      <c r="O57" s="30">
        <v>70.93521844941476</v>
      </c>
      <c r="P57" s="16">
        <v>92</v>
      </c>
      <c r="Q57" s="30">
        <v>1.06617220998957</v>
      </c>
      <c r="R57" s="16">
        <v>637</v>
      </c>
      <c r="S57" s="30">
        <v>7.382083671340828</v>
      </c>
      <c r="T57" s="16">
        <v>396</v>
      </c>
      <c r="U57" s="30">
        <v>4.589176034302931</v>
      </c>
      <c r="V57" s="137">
        <v>1125</v>
      </c>
      <c r="W57" s="30">
        <v>13.037431915633329</v>
      </c>
      <c r="X57" s="16">
        <v>1383</v>
      </c>
      <c r="Y57" s="30">
        <v>16.027349634951907</v>
      </c>
    </row>
    <row r="58" spans="1:25" s="25" customFormat="1" ht="12.75">
      <c r="A58" s="25">
        <v>55</v>
      </c>
      <c r="B58" s="25" t="s">
        <v>376</v>
      </c>
      <c r="C58" s="16">
        <v>7753</v>
      </c>
      <c r="D58" s="16">
        <v>7271</v>
      </c>
      <c r="E58" s="30">
        <v>93.7830517219141</v>
      </c>
      <c r="F58" s="16">
        <v>27</v>
      </c>
      <c r="G58" s="30">
        <v>0.34825228943634723</v>
      </c>
      <c r="H58" s="16">
        <v>76</v>
      </c>
      <c r="I58" s="30">
        <v>0.980265703598607</v>
      </c>
      <c r="J58" s="16">
        <v>55</v>
      </c>
      <c r="K58" s="30">
        <v>0.7094028118147814</v>
      </c>
      <c r="L58" s="16">
        <v>0</v>
      </c>
      <c r="M58" s="30">
        <v>0</v>
      </c>
      <c r="N58" s="137">
        <v>7429</v>
      </c>
      <c r="O58" s="30">
        <v>95.82097252676384</v>
      </c>
      <c r="P58" s="16">
        <v>27</v>
      </c>
      <c r="Q58" s="30">
        <v>0.34825228943634723</v>
      </c>
      <c r="R58" s="16">
        <v>67</v>
      </c>
      <c r="S58" s="30">
        <v>0.8641816071198245</v>
      </c>
      <c r="T58" s="16">
        <v>75</v>
      </c>
      <c r="U58" s="30">
        <v>0.9673674706565201</v>
      </c>
      <c r="V58" s="137">
        <v>169</v>
      </c>
      <c r="W58" s="30">
        <v>2.1798013672126917</v>
      </c>
      <c r="X58" s="16">
        <v>155</v>
      </c>
      <c r="Y58" s="30">
        <v>1.9992261060234748</v>
      </c>
    </row>
    <row r="59" spans="1:25" s="25" customFormat="1" ht="12.75">
      <c r="A59" s="25">
        <v>56</v>
      </c>
      <c r="B59" s="25" t="s">
        <v>377</v>
      </c>
      <c r="C59" s="16">
        <v>8305</v>
      </c>
      <c r="D59" s="16">
        <v>7747</v>
      </c>
      <c r="E59" s="30">
        <v>93.28115593016256</v>
      </c>
      <c r="F59" s="16">
        <v>34</v>
      </c>
      <c r="G59" s="30">
        <v>0.4093919325707405</v>
      </c>
      <c r="H59" s="16">
        <v>106</v>
      </c>
      <c r="I59" s="30">
        <v>1.2763395544852498</v>
      </c>
      <c r="J59" s="16">
        <v>59</v>
      </c>
      <c r="K59" s="30">
        <v>0.7104154124021673</v>
      </c>
      <c r="L59" s="16">
        <v>4</v>
      </c>
      <c r="M59" s="30">
        <v>0.048163756773028296</v>
      </c>
      <c r="N59" s="137">
        <v>7950</v>
      </c>
      <c r="O59" s="30">
        <v>95.72546658639374</v>
      </c>
      <c r="P59" s="16">
        <v>27</v>
      </c>
      <c r="Q59" s="30">
        <v>0.325105358217941</v>
      </c>
      <c r="R59" s="16">
        <v>68</v>
      </c>
      <c r="S59" s="30">
        <v>0.818783865141481</v>
      </c>
      <c r="T59" s="16">
        <v>70</v>
      </c>
      <c r="U59" s="30">
        <v>0.8428657435279951</v>
      </c>
      <c r="V59" s="137">
        <v>165</v>
      </c>
      <c r="W59" s="30">
        <v>1.9867549668874174</v>
      </c>
      <c r="X59" s="16">
        <v>190</v>
      </c>
      <c r="Y59" s="30">
        <v>2.2877784467188444</v>
      </c>
    </row>
    <row r="60" spans="1:25" s="25" customFormat="1" ht="12.75">
      <c r="A60" s="25">
        <v>57</v>
      </c>
      <c r="B60" s="25" t="s">
        <v>117</v>
      </c>
      <c r="C60" s="16">
        <v>9534</v>
      </c>
      <c r="D60" s="16">
        <v>8439</v>
      </c>
      <c r="E60" s="30">
        <v>88.51478917558214</v>
      </c>
      <c r="F60" s="16">
        <v>63</v>
      </c>
      <c r="G60" s="30">
        <v>0.6607929515418502</v>
      </c>
      <c r="H60" s="16">
        <v>178</v>
      </c>
      <c r="I60" s="30">
        <v>1.8670023075309419</v>
      </c>
      <c r="J60" s="16">
        <v>97</v>
      </c>
      <c r="K60" s="30">
        <v>1.0174113698342773</v>
      </c>
      <c r="L60" s="16">
        <v>1</v>
      </c>
      <c r="M60" s="30">
        <v>0.010488777008600797</v>
      </c>
      <c r="N60" s="137">
        <v>8778</v>
      </c>
      <c r="O60" s="30">
        <v>92.07048458149781</v>
      </c>
      <c r="P60" s="16">
        <v>39</v>
      </c>
      <c r="Q60" s="30">
        <v>0.40906230333543103</v>
      </c>
      <c r="R60" s="16">
        <v>173</v>
      </c>
      <c r="S60" s="30">
        <v>1.8145584224879379</v>
      </c>
      <c r="T60" s="16">
        <v>93</v>
      </c>
      <c r="U60" s="30">
        <v>0.9754562617998742</v>
      </c>
      <c r="V60" s="137">
        <v>305</v>
      </c>
      <c r="W60" s="30">
        <v>3.199076987623243</v>
      </c>
      <c r="X60" s="16">
        <v>451</v>
      </c>
      <c r="Y60" s="30">
        <v>4.7304384308789595</v>
      </c>
    </row>
    <row r="61" spans="1:25" s="25" customFormat="1" ht="12.75">
      <c r="A61" s="25">
        <v>58</v>
      </c>
      <c r="B61" s="25" t="s">
        <v>378</v>
      </c>
      <c r="C61" s="16">
        <v>10173</v>
      </c>
      <c r="D61" s="16">
        <v>8033</v>
      </c>
      <c r="E61" s="30">
        <v>78.96392411284774</v>
      </c>
      <c r="F61" s="16">
        <v>14</v>
      </c>
      <c r="G61" s="30">
        <v>0.13761918804679052</v>
      </c>
      <c r="H61" s="16">
        <v>91</v>
      </c>
      <c r="I61" s="30">
        <v>0.8945247223041384</v>
      </c>
      <c r="J61" s="16">
        <v>43</v>
      </c>
      <c r="K61" s="30">
        <v>0.4226875061437137</v>
      </c>
      <c r="L61" s="16">
        <v>0</v>
      </c>
      <c r="M61" s="30">
        <v>0</v>
      </c>
      <c r="N61" s="137">
        <v>8181</v>
      </c>
      <c r="O61" s="30">
        <v>80.41875552934238</v>
      </c>
      <c r="P61" s="16">
        <v>28</v>
      </c>
      <c r="Q61" s="30">
        <v>0.27523837609358104</v>
      </c>
      <c r="R61" s="16">
        <v>143</v>
      </c>
      <c r="S61" s="30">
        <v>1.405681706477932</v>
      </c>
      <c r="T61" s="16">
        <v>1523</v>
      </c>
      <c r="U61" s="30">
        <v>14.97100167109014</v>
      </c>
      <c r="V61" s="137">
        <v>1694</v>
      </c>
      <c r="W61" s="30">
        <v>16.651921753661654</v>
      </c>
      <c r="X61" s="16">
        <v>298</v>
      </c>
      <c r="Y61" s="30">
        <v>2.9293227169959697</v>
      </c>
    </row>
    <row r="62" spans="1:25" s="25" customFormat="1" ht="12.75">
      <c r="A62" s="25">
        <v>59</v>
      </c>
      <c r="B62" s="25" t="s">
        <v>379</v>
      </c>
      <c r="C62" s="16">
        <v>10297</v>
      </c>
      <c r="D62" s="16">
        <v>8262</v>
      </c>
      <c r="E62" s="30">
        <v>80.23696222200641</v>
      </c>
      <c r="F62" s="16">
        <v>13</v>
      </c>
      <c r="G62" s="30">
        <v>0.12625036418374283</v>
      </c>
      <c r="H62" s="16">
        <v>97</v>
      </c>
      <c r="I62" s="30">
        <v>0.9420219481402351</v>
      </c>
      <c r="J62" s="16">
        <v>33</v>
      </c>
      <c r="K62" s="30">
        <v>0.32048169369719337</v>
      </c>
      <c r="L62" s="16">
        <v>1</v>
      </c>
      <c r="M62" s="30">
        <v>0.009711566475672525</v>
      </c>
      <c r="N62" s="137">
        <v>8406</v>
      </c>
      <c r="O62" s="30">
        <v>81.63542779450326</v>
      </c>
      <c r="P62" s="16">
        <v>39</v>
      </c>
      <c r="Q62" s="30">
        <v>0.3787510925512285</v>
      </c>
      <c r="R62" s="16">
        <v>188</v>
      </c>
      <c r="S62" s="30">
        <v>1.825774497426435</v>
      </c>
      <c r="T62" s="16">
        <v>1386</v>
      </c>
      <c r="U62" s="30">
        <v>13.460231135282122</v>
      </c>
      <c r="V62" s="137">
        <v>1613</v>
      </c>
      <c r="W62" s="30">
        <v>15.664756725259785</v>
      </c>
      <c r="X62" s="16">
        <v>278</v>
      </c>
      <c r="Y62" s="30">
        <v>2.6998154802369623</v>
      </c>
    </row>
    <row r="63" spans="1:25" s="25" customFormat="1" ht="12.75">
      <c r="A63" s="25">
        <v>60</v>
      </c>
      <c r="B63" s="25" t="s">
        <v>118</v>
      </c>
      <c r="C63" s="16">
        <v>10369</v>
      </c>
      <c r="D63" s="16">
        <v>9033</v>
      </c>
      <c r="E63" s="30">
        <v>87.11544025460508</v>
      </c>
      <c r="F63" s="16">
        <v>47</v>
      </c>
      <c r="G63" s="30">
        <v>0.45327418265985153</v>
      </c>
      <c r="H63" s="16">
        <v>215</v>
      </c>
      <c r="I63" s="30">
        <v>2.073488282380172</v>
      </c>
      <c r="J63" s="16">
        <v>103</v>
      </c>
      <c r="K63" s="30">
        <v>0.9933455492332914</v>
      </c>
      <c r="L63" s="16">
        <v>2</v>
      </c>
      <c r="M63" s="30">
        <v>0.019288263091908574</v>
      </c>
      <c r="N63" s="137">
        <v>9400</v>
      </c>
      <c r="O63" s="30">
        <v>90.65483653197029</v>
      </c>
      <c r="P63" s="16">
        <v>91</v>
      </c>
      <c r="Q63" s="30">
        <v>0.87761597068184</v>
      </c>
      <c r="R63" s="16">
        <v>185</v>
      </c>
      <c r="S63" s="30">
        <v>1.7841643360015431</v>
      </c>
      <c r="T63" s="16">
        <v>106</v>
      </c>
      <c r="U63" s="30">
        <v>1.0222779438711544</v>
      </c>
      <c r="V63" s="137">
        <v>382</v>
      </c>
      <c r="W63" s="30">
        <v>3.6840582505545374</v>
      </c>
      <c r="X63" s="16">
        <v>587</v>
      </c>
      <c r="Y63" s="30">
        <v>5.661105217475167</v>
      </c>
    </row>
    <row r="64" spans="1:25" s="25" customFormat="1" ht="12.75">
      <c r="A64" s="152" t="s">
        <v>171</v>
      </c>
      <c r="B64" s="133" t="s">
        <v>89</v>
      </c>
      <c r="C64" s="132">
        <v>123867</v>
      </c>
      <c r="D64" s="132">
        <v>82880</v>
      </c>
      <c r="E64" s="240">
        <v>66.91047655953562</v>
      </c>
      <c r="F64" s="132">
        <v>889</v>
      </c>
      <c r="G64" s="241">
        <v>0.7177052806639379</v>
      </c>
      <c r="H64" s="132">
        <v>2517</v>
      </c>
      <c r="I64" s="240">
        <v>2.0320182130833877</v>
      </c>
      <c r="J64" s="132">
        <v>1184</v>
      </c>
      <c r="K64" s="240">
        <v>0.9558639508505089</v>
      </c>
      <c r="L64" s="132">
        <v>16</v>
      </c>
      <c r="M64" s="139">
        <v>0.01291708041689877</v>
      </c>
      <c r="N64" s="137">
        <v>87486</v>
      </c>
      <c r="O64" s="30">
        <v>70.62898108455038</v>
      </c>
      <c r="P64" s="132">
        <v>1181</v>
      </c>
      <c r="Q64" s="240">
        <v>0.9534419982723406</v>
      </c>
      <c r="R64" s="132">
        <v>7776</v>
      </c>
      <c r="S64" s="240">
        <v>6.277701082612802</v>
      </c>
      <c r="T64" s="132">
        <v>5341</v>
      </c>
      <c r="U64" s="240">
        <v>4.311882906666021</v>
      </c>
      <c r="V64" s="137">
        <v>14298</v>
      </c>
      <c r="W64" s="30">
        <v>11.543025987551164</v>
      </c>
      <c r="X64" s="132">
        <v>22083</v>
      </c>
      <c r="Y64" s="240">
        <v>17.82799292789847</v>
      </c>
    </row>
    <row r="65" spans="1:25" s="25" customFormat="1" ht="12.75">
      <c r="A65" s="152" t="s">
        <v>172</v>
      </c>
      <c r="B65" s="133" t="s">
        <v>90</v>
      </c>
      <c r="C65" s="132">
        <v>83818</v>
      </c>
      <c r="D65" s="132">
        <v>73204</v>
      </c>
      <c r="E65" s="240">
        <v>87.33684888687394</v>
      </c>
      <c r="F65" s="132">
        <v>279</v>
      </c>
      <c r="G65" s="241">
        <v>0.3328640626118495</v>
      </c>
      <c r="H65" s="132">
        <v>1389</v>
      </c>
      <c r="I65" s="240">
        <v>1.657161946121358</v>
      </c>
      <c r="J65" s="132">
        <v>701</v>
      </c>
      <c r="K65" s="240">
        <v>0.8363358705767259</v>
      </c>
      <c r="L65" s="132">
        <v>3</v>
      </c>
      <c r="M65" s="139">
        <v>0.003579183468944618</v>
      </c>
      <c r="N65" s="137">
        <v>75576</v>
      </c>
      <c r="O65" s="30">
        <v>90.16678994965281</v>
      </c>
      <c r="P65" s="132">
        <v>422</v>
      </c>
      <c r="Q65" s="240">
        <v>0.5034718079648763</v>
      </c>
      <c r="R65" s="132">
        <v>1385</v>
      </c>
      <c r="S65" s="240">
        <v>1.6523897014960987</v>
      </c>
      <c r="T65" s="132">
        <v>1733</v>
      </c>
      <c r="U65" s="240">
        <v>2.067574983893674</v>
      </c>
      <c r="V65" s="137">
        <v>3540</v>
      </c>
      <c r="W65" s="30">
        <v>4.223436493354649</v>
      </c>
      <c r="X65" s="132">
        <v>4702</v>
      </c>
      <c r="Y65" s="240">
        <v>5.609773556992531</v>
      </c>
    </row>
    <row r="66" spans="1:25" s="25" customFormat="1" ht="12.75">
      <c r="A66" s="152" t="s">
        <v>173</v>
      </c>
      <c r="B66" s="133" t="s">
        <v>91</v>
      </c>
      <c r="C66" s="132">
        <v>95262</v>
      </c>
      <c r="D66" s="132">
        <v>85121</v>
      </c>
      <c r="E66" s="240">
        <v>89.35462198988054</v>
      </c>
      <c r="F66" s="132">
        <v>274</v>
      </c>
      <c r="G66" s="241">
        <v>0.2876278054208394</v>
      </c>
      <c r="H66" s="132">
        <v>1071</v>
      </c>
      <c r="I66" s="240">
        <v>1.1242678087799962</v>
      </c>
      <c r="J66" s="132">
        <v>581</v>
      </c>
      <c r="K66" s="240">
        <v>0.6098969158741155</v>
      </c>
      <c r="L66" s="132">
        <v>6</v>
      </c>
      <c r="M66" s="139">
        <v>0.006298419096806702</v>
      </c>
      <c r="N66" s="137">
        <v>87053</v>
      </c>
      <c r="O66" s="30">
        <v>91.3827129390523</v>
      </c>
      <c r="P66" s="132">
        <v>378</v>
      </c>
      <c r="Q66" s="240">
        <v>0.3968004030988222</v>
      </c>
      <c r="R66" s="132">
        <v>1065</v>
      </c>
      <c r="S66" s="240">
        <v>1.1179693896831895</v>
      </c>
      <c r="T66" s="132">
        <v>4439</v>
      </c>
      <c r="U66" s="240">
        <v>4.6597803951208245</v>
      </c>
      <c r="V66" s="137">
        <v>5882</v>
      </c>
      <c r="W66" s="30">
        <v>6.174550187902836</v>
      </c>
      <c r="X66" s="132">
        <v>2327</v>
      </c>
      <c r="Y66" s="240">
        <v>2.4427368730448658</v>
      </c>
    </row>
    <row r="67" spans="1:25" s="25" customFormat="1" ht="12.75">
      <c r="A67" s="152" t="s">
        <v>174</v>
      </c>
      <c r="B67" s="134" t="s">
        <v>92</v>
      </c>
      <c r="C67" s="132">
        <v>169508</v>
      </c>
      <c r="D67" s="132">
        <v>147159</v>
      </c>
      <c r="E67" s="240">
        <v>86.81537154588574</v>
      </c>
      <c r="F67" s="132">
        <v>793</v>
      </c>
      <c r="G67" s="241">
        <v>0.4678245274559313</v>
      </c>
      <c r="H67" s="132">
        <v>3357</v>
      </c>
      <c r="I67" s="240">
        <v>1.9804375014748565</v>
      </c>
      <c r="J67" s="132">
        <v>1889</v>
      </c>
      <c r="K67" s="240">
        <v>1.1144016801566887</v>
      </c>
      <c r="L67" s="132">
        <v>8</v>
      </c>
      <c r="M67" s="139">
        <v>0.004719541260589471</v>
      </c>
      <c r="N67" s="137">
        <v>153206</v>
      </c>
      <c r="O67" s="30">
        <v>90.38275479623381</v>
      </c>
      <c r="P67" s="132">
        <v>933</v>
      </c>
      <c r="Q67" s="240">
        <v>0.550416499516247</v>
      </c>
      <c r="R67" s="132">
        <v>2591</v>
      </c>
      <c r="S67" s="240">
        <v>1.528541425773415</v>
      </c>
      <c r="T67" s="132">
        <v>3500</v>
      </c>
      <c r="U67" s="240">
        <v>2.0647993015078936</v>
      </c>
      <c r="V67" s="137">
        <v>7024</v>
      </c>
      <c r="W67" s="30">
        <v>4.143757226797555</v>
      </c>
      <c r="X67" s="132">
        <v>9278</v>
      </c>
      <c r="Y67" s="240">
        <v>5.473487976968638</v>
      </c>
    </row>
    <row r="68" spans="1:25" s="25" customFormat="1" ht="12.75">
      <c r="A68" s="152" t="s">
        <v>175</v>
      </c>
      <c r="B68" s="132" t="s">
        <v>93</v>
      </c>
      <c r="C68" s="132">
        <v>148755</v>
      </c>
      <c r="D68" s="132">
        <v>127118</v>
      </c>
      <c r="E68" s="240">
        <v>85.45460656784645</v>
      </c>
      <c r="F68" s="132">
        <v>773</v>
      </c>
      <c r="G68" s="241">
        <v>0.5196463984403886</v>
      </c>
      <c r="H68" s="132">
        <v>2659</v>
      </c>
      <c r="I68" s="240">
        <v>1.7875029410776109</v>
      </c>
      <c r="J68" s="132">
        <v>1623</v>
      </c>
      <c r="K68" s="240">
        <v>1.0910557628315014</v>
      </c>
      <c r="L68" s="132">
        <v>18</v>
      </c>
      <c r="M68" s="139">
        <v>0.012100433598870627</v>
      </c>
      <c r="N68" s="137">
        <v>132191</v>
      </c>
      <c r="O68" s="30">
        <v>88.86491210379484</v>
      </c>
      <c r="P68" s="132">
        <v>822</v>
      </c>
      <c r="Q68" s="240">
        <v>0.5525864676817586</v>
      </c>
      <c r="R68" s="132">
        <v>3202</v>
      </c>
      <c r="S68" s="240">
        <v>2.152532687976875</v>
      </c>
      <c r="T68" s="132">
        <v>2315</v>
      </c>
      <c r="U68" s="240">
        <v>1.5562502100769722</v>
      </c>
      <c r="V68" s="137">
        <v>6339</v>
      </c>
      <c r="W68" s="30">
        <v>4.2613693657356055</v>
      </c>
      <c r="X68" s="132">
        <v>10225</v>
      </c>
      <c r="Y68" s="240">
        <v>6.873718530469564</v>
      </c>
    </row>
    <row r="69" spans="1:25" ht="12.75">
      <c r="A69" s="202" t="s">
        <v>380</v>
      </c>
      <c r="B69" s="132" t="s">
        <v>381</v>
      </c>
      <c r="C69" s="128">
        <v>621210</v>
      </c>
      <c r="D69" s="128">
        <v>515482</v>
      </c>
      <c r="E69" s="242">
        <v>82.9803126157016</v>
      </c>
      <c r="F69" s="128">
        <v>3008</v>
      </c>
      <c r="G69" s="65">
        <v>0.4842162875678112</v>
      </c>
      <c r="H69" s="128">
        <v>10993</v>
      </c>
      <c r="I69" s="242">
        <v>1.7696109206226558</v>
      </c>
      <c r="J69" s="128">
        <v>5978</v>
      </c>
      <c r="K69" s="242">
        <v>0.9623154810772524</v>
      </c>
      <c r="L69" s="128">
        <v>51</v>
      </c>
      <c r="M69" s="21">
        <v>0.008209784130970203</v>
      </c>
      <c r="N69" s="14">
        <v>535512</v>
      </c>
      <c r="O69" s="12">
        <v>86.2046650891003</v>
      </c>
      <c r="P69" s="128">
        <v>3736</v>
      </c>
      <c r="Q69" s="242">
        <v>0.6014069316334251</v>
      </c>
      <c r="R69" s="128">
        <v>16019</v>
      </c>
      <c r="S69" s="242">
        <v>2.5786770979217977</v>
      </c>
      <c r="T69" s="128">
        <v>17328</v>
      </c>
      <c r="U69" s="242">
        <v>2.7893948906166997</v>
      </c>
      <c r="V69" s="14">
        <v>37083</v>
      </c>
      <c r="W69" s="12">
        <v>5.969478920171922</v>
      </c>
      <c r="X69" s="128">
        <v>48615</v>
      </c>
      <c r="Y69" s="242">
        <v>7.825855990727773</v>
      </c>
    </row>
    <row r="70" spans="1:25" ht="12.75">
      <c r="A70" s="152" t="s">
        <v>382</v>
      </c>
      <c r="B70" s="128" t="s">
        <v>383</v>
      </c>
      <c r="C70" s="128">
        <v>5846965</v>
      </c>
      <c r="D70" s="128">
        <v>5062456</v>
      </c>
      <c r="E70" s="242">
        <v>86.58262876552195</v>
      </c>
      <c r="F70" s="128">
        <v>20638</v>
      </c>
      <c r="G70" s="65">
        <v>0.3529694465419239</v>
      </c>
      <c r="H70" s="128">
        <v>77676</v>
      </c>
      <c r="I70" s="242">
        <v>1.328484093884605</v>
      </c>
      <c r="J70" s="128">
        <v>43521</v>
      </c>
      <c r="K70" s="242">
        <v>0.7443348814299384</v>
      </c>
      <c r="L70" s="128">
        <v>459</v>
      </c>
      <c r="M70" s="21">
        <v>0.007850226570537022</v>
      </c>
      <c r="N70" s="14">
        <v>5204750</v>
      </c>
      <c r="O70" s="12">
        <v>89.01626741394895</v>
      </c>
      <c r="P70" s="128">
        <v>43682</v>
      </c>
      <c r="Q70" s="242">
        <v>0.7470884467411726</v>
      </c>
      <c r="R70" s="128">
        <v>91708</v>
      </c>
      <c r="S70" s="242">
        <v>1.5684718482152706</v>
      </c>
      <c r="T70" s="128">
        <v>120957</v>
      </c>
      <c r="U70" s="242">
        <v>2.0687142816828903</v>
      </c>
      <c r="V70" s="14">
        <v>256347</v>
      </c>
      <c r="W70" s="12">
        <v>4.384274576639333</v>
      </c>
      <c r="X70" s="128">
        <v>385868</v>
      </c>
      <c r="Y70" s="242">
        <v>6.5994580094117214</v>
      </c>
    </row>
    <row r="71" spans="1:25" ht="12.75">
      <c r="A71" s="202" t="s">
        <v>384</v>
      </c>
      <c r="B71" s="128" t="s">
        <v>385</v>
      </c>
      <c r="C71" s="13">
        <v>56075912</v>
      </c>
      <c r="D71" s="13">
        <v>44882858</v>
      </c>
      <c r="E71" s="242">
        <v>80.03946150710843</v>
      </c>
      <c r="F71" s="13">
        <v>214988</v>
      </c>
      <c r="G71" s="65">
        <v>0.3833874338058024</v>
      </c>
      <c r="H71" s="13">
        <v>733218</v>
      </c>
      <c r="I71" s="242">
        <v>1.3075453859760677</v>
      </c>
      <c r="J71" s="13">
        <v>2732624</v>
      </c>
      <c r="K71" s="242">
        <v>4.873079906395459</v>
      </c>
      <c r="L71" s="13">
        <v>7214</v>
      </c>
      <c r="M71" s="21">
        <v>0.012864703832190906</v>
      </c>
      <c r="N71" s="14">
        <v>48570902</v>
      </c>
      <c r="O71" s="12">
        <v>86.61633893711796</v>
      </c>
      <c r="P71" s="13">
        <v>407357</v>
      </c>
      <c r="Q71" s="242">
        <v>0.7264384750443292</v>
      </c>
      <c r="R71" s="13">
        <v>921251</v>
      </c>
      <c r="S71" s="242">
        <v>1.6428640518588444</v>
      </c>
      <c r="T71" s="13">
        <v>1114368</v>
      </c>
      <c r="U71" s="242">
        <v>1.987248999178114</v>
      </c>
      <c r="V71" s="14">
        <v>2442976</v>
      </c>
      <c r="W71" s="12">
        <v>4.3565515260812875</v>
      </c>
      <c r="X71" s="13">
        <v>5062034</v>
      </c>
      <c r="Y71" s="242">
        <v>9.027109536800756</v>
      </c>
    </row>
    <row r="72" spans="3:27" ht="12.75">
      <c r="C72" s="11"/>
      <c r="D72" s="11"/>
      <c r="E72" s="12"/>
      <c r="F72" s="11"/>
      <c r="G72" s="12"/>
      <c r="H72" s="11"/>
      <c r="I72" s="12"/>
      <c r="J72" s="11"/>
      <c r="K72" s="12"/>
      <c r="L72" s="11"/>
      <c r="M72" s="12"/>
      <c r="N72" s="12"/>
      <c r="O72" s="12"/>
      <c r="P72" s="14"/>
      <c r="Q72" s="12"/>
      <c r="R72" s="11"/>
      <c r="S72" s="12"/>
      <c r="T72" s="11"/>
      <c r="U72" s="12"/>
      <c r="X72" s="11"/>
      <c r="Y72" s="12"/>
      <c r="Z72" s="11"/>
      <c r="AA72" s="12"/>
    </row>
  </sheetData>
  <sheetProtection password="EE3C" sheet="1"/>
  <mergeCells count="13">
    <mergeCell ref="V2:W2"/>
    <mergeCell ref="D2:E2"/>
    <mergeCell ref="F2:G2"/>
    <mergeCell ref="H2:I2"/>
    <mergeCell ref="A1:B2"/>
    <mergeCell ref="T2:U2"/>
    <mergeCell ref="X2:Y2"/>
    <mergeCell ref="C1:Y1"/>
    <mergeCell ref="J2:K2"/>
    <mergeCell ref="L2:M2"/>
    <mergeCell ref="P2:Q2"/>
    <mergeCell ref="R2:S2"/>
    <mergeCell ref="N2:O2"/>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AA6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B1"/>
    </sheetView>
  </sheetViews>
  <sheetFormatPr defaultColWidth="9.140625" defaultRowHeight="12.75"/>
  <cols>
    <col min="1" max="1" width="16.28125" style="13" customWidth="1"/>
    <col min="2" max="2" width="52.28125" style="13" bestFit="1" customWidth="1"/>
    <col min="3" max="21" width="16.140625" style="13" customWidth="1"/>
    <col min="22" max="16384" width="9.140625" style="13" customWidth="1"/>
  </cols>
  <sheetData>
    <row r="1" spans="1:21" ht="45.75" customHeight="1">
      <c r="A1" s="355" t="s">
        <v>413</v>
      </c>
      <c r="B1" s="356"/>
      <c r="C1" s="342" t="s">
        <v>238</v>
      </c>
      <c r="D1" s="342"/>
      <c r="E1" s="342"/>
      <c r="F1" s="342"/>
      <c r="G1" s="342"/>
      <c r="H1" s="342"/>
      <c r="I1" s="342"/>
      <c r="J1" s="342"/>
      <c r="K1" s="342"/>
      <c r="L1" s="342"/>
      <c r="M1" s="342"/>
      <c r="N1" s="342"/>
      <c r="O1" s="342"/>
      <c r="P1" s="342"/>
      <c r="Q1" s="342"/>
      <c r="R1" s="342"/>
      <c r="S1" s="342"/>
      <c r="T1" s="342"/>
      <c r="U1" s="342"/>
    </row>
    <row r="2" spans="1:21" s="63" customFormat="1" ht="66" customHeight="1">
      <c r="A2" s="177" t="s">
        <v>338</v>
      </c>
      <c r="B2" s="177" t="s">
        <v>339</v>
      </c>
      <c r="C2" s="244" t="s">
        <v>243</v>
      </c>
      <c r="D2" s="244" t="s">
        <v>244</v>
      </c>
      <c r="E2" s="244" t="s">
        <v>245</v>
      </c>
      <c r="F2" s="244" t="s">
        <v>240</v>
      </c>
      <c r="G2" s="244" t="s">
        <v>261</v>
      </c>
      <c r="H2" s="244" t="s">
        <v>246</v>
      </c>
      <c r="I2" s="244" t="s">
        <v>262</v>
      </c>
      <c r="J2" s="244" t="s">
        <v>247</v>
      </c>
      <c r="K2" s="244" t="s">
        <v>248</v>
      </c>
      <c r="L2" s="244" t="s">
        <v>249</v>
      </c>
      <c r="M2" s="244" t="s">
        <v>250</v>
      </c>
      <c r="N2" s="244" t="s">
        <v>258</v>
      </c>
      <c r="O2" s="244" t="s">
        <v>257</v>
      </c>
      <c r="P2" s="244" t="s">
        <v>251</v>
      </c>
      <c r="Q2" s="244" t="s">
        <v>259</v>
      </c>
      <c r="R2" s="244" t="s">
        <v>252</v>
      </c>
      <c r="S2" s="244" t="s">
        <v>260</v>
      </c>
      <c r="T2" s="244" t="s">
        <v>253</v>
      </c>
      <c r="U2" s="244" t="s">
        <v>254</v>
      </c>
    </row>
    <row r="3" spans="1:27" ht="12.75">
      <c r="A3" s="13">
        <v>1</v>
      </c>
      <c r="B3" s="13" t="s">
        <v>340</v>
      </c>
      <c r="C3" s="11">
        <v>7490</v>
      </c>
      <c r="D3" s="11">
        <v>193</v>
      </c>
      <c r="E3" s="11">
        <v>8</v>
      </c>
      <c r="F3" s="11">
        <v>158</v>
      </c>
      <c r="G3" s="12">
        <v>3.0146918526998667</v>
      </c>
      <c r="H3" s="11">
        <v>463</v>
      </c>
      <c r="I3" s="12">
        <v>8.834191948101507</v>
      </c>
      <c r="J3" s="11">
        <v>30</v>
      </c>
      <c r="K3" s="11">
        <v>71</v>
      </c>
      <c r="L3" s="11">
        <v>2049</v>
      </c>
      <c r="M3" s="11">
        <v>234</v>
      </c>
      <c r="N3" s="11">
        <v>2283</v>
      </c>
      <c r="O3" s="12">
        <v>43.56038923869491</v>
      </c>
      <c r="P3" s="11">
        <v>1454</v>
      </c>
      <c r="Q3" s="12">
        <v>27.742797176111427</v>
      </c>
      <c r="R3" s="11">
        <v>555</v>
      </c>
      <c r="S3" s="12">
        <v>10.589582140812821</v>
      </c>
      <c r="T3" s="11">
        <v>26</v>
      </c>
      <c r="U3" s="11">
        <v>2249</v>
      </c>
      <c r="V3" s="11"/>
      <c r="W3" s="65"/>
      <c r="X3" s="11"/>
      <c r="Y3" s="65"/>
      <c r="Z3" s="11"/>
      <c r="AA3" s="11"/>
    </row>
    <row r="4" spans="1:27" ht="12.75">
      <c r="A4" s="13">
        <v>2</v>
      </c>
      <c r="B4" s="13" t="s">
        <v>341</v>
      </c>
      <c r="C4" s="11">
        <v>6895</v>
      </c>
      <c r="D4" s="11">
        <v>257</v>
      </c>
      <c r="E4" s="11">
        <v>7</v>
      </c>
      <c r="F4" s="11">
        <v>113</v>
      </c>
      <c r="G4" s="12">
        <v>2.495583038869258</v>
      </c>
      <c r="H4" s="11">
        <v>294</v>
      </c>
      <c r="I4" s="12">
        <v>6.492932862190813</v>
      </c>
      <c r="J4" s="11">
        <v>22</v>
      </c>
      <c r="K4" s="11">
        <v>62</v>
      </c>
      <c r="L4" s="11">
        <v>1497</v>
      </c>
      <c r="M4" s="11">
        <v>139</v>
      </c>
      <c r="N4" s="11">
        <v>1636</v>
      </c>
      <c r="O4" s="12">
        <v>36.130742049469966</v>
      </c>
      <c r="P4" s="11">
        <v>1496</v>
      </c>
      <c r="Q4" s="12">
        <v>33.03886925795053</v>
      </c>
      <c r="R4" s="11">
        <v>614</v>
      </c>
      <c r="S4" s="12">
        <v>13.56007067137809</v>
      </c>
      <c r="T4" s="11">
        <v>27</v>
      </c>
      <c r="U4" s="11">
        <v>2367</v>
      </c>
      <c r="V4" s="11"/>
      <c r="W4" s="65"/>
      <c r="X4" s="11"/>
      <c r="Y4" s="65"/>
      <c r="Z4" s="11"/>
      <c r="AA4" s="11"/>
    </row>
    <row r="5" spans="1:27" ht="12.75">
      <c r="A5" s="13">
        <v>3</v>
      </c>
      <c r="B5" s="13" t="s">
        <v>99</v>
      </c>
      <c r="C5" s="11">
        <v>7220</v>
      </c>
      <c r="D5" s="11">
        <v>384</v>
      </c>
      <c r="E5" s="11">
        <v>14</v>
      </c>
      <c r="F5" s="11">
        <v>125</v>
      </c>
      <c r="G5" s="12">
        <v>2.4640252316183715</v>
      </c>
      <c r="H5" s="11">
        <v>404</v>
      </c>
      <c r="I5" s="12">
        <v>7.963729548590577</v>
      </c>
      <c r="J5" s="11">
        <v>8</v>
      </c>
      <c r="K5" s="11">
        <v>40</v>
      </c>
      <c r="L5" s="11">
        <v>2983</v>
      </c>
      <c r="M5" s="11">
        <v>177</v>
      </c>
      <c r="N5" s="11">
        <v>3160</v>
      </c>
      <c r="O5" s="12">
        <v>62.290557855312436</v>
      </c>
      <c r="P5" s="11">
        <v>527</v>
      </c>
      <c r="Q5" s="12">
        <v>10.388330376503054</v>
      </c>
      <c r="R5" s="11">
        <v>380</v>
      </c>
      <c r="S5" s="12">
        <v>7.490636704119851</v>
      </c>
      <c r="T5" s="11">
        <v>31</v>
      </c>
      <c r="U5" s="11">
        <v>2147</v>
      </c>
      <c r="V5" s="11"/>
      <c r="W5" s="65"/>
      <c r="X5" s="11"/>
      <c r="Y5" s="65"/>
      <c r="Z5" s="11"/>
      <c r="AA5" s="11"/>
    </row>
    <row r="6" spans="1:27" ht="12.75">
      <c r="A6" s="25">
        <v>4</v>
      </c>
      <c r="B6" s="13" t="s">
        <v>342</v>
      </c>
      <c r="C6" s="11">
        <v>5510</v>
      </c>
      <c r="D6" s="11">
        <v>343</v>
      </c>
      <c r="E6" s="11">
        <v>8</v>
      </c>
      <c r="F6" s="11">
        <v>251</v>
      </c>
      <c r="G6" s="12">
        <v>6.378653113087675</v>
      </c>
      <c r="H6" s="11">
        <v>31</v>
      </c>
      <c r="I6" s="12">
        <v>0.7878017789072427</v>
      </c>
      <c r="J6" s="11">
        <v>11</v>
      </c>
      <c r="K6" s="11">
        <v>32</v>
      </c>
      <c r="L6" s="11">
        <v>2598</v>
      </c>
      <c r="M6" s="11">
        <v>160</v>
      </c>
      <c r="N6" s="11">
        <v>2758</v>
      </c>
      <c r="O6" s="12">
        <v>70.0889453621347</v>
      </c>
      <c r="P6" s="11">
        <v>153</v>
      </c>
      <c r="Q6" s="12">
        <v>3.888182973316391</v>
      </c>
      <c r="R6" s="11">
        <v>334</v>
      </c>
      <c r="S6" s="12">
        <v>8.487928843710293</v>
      </c>
      <c r="T6" s="11">
        <v>14</v>
      </c>
      <c r="U6" s="11">
        <v>1575</v>
      </c>
      <c r="V6" s="11"/>
      <c r="W6" s="65"/>
      <c r="X6" s="11"/>
      <c r="Y6" s="65"/>
      <c r="Z6" s="11"/>
      <c r="AA6" s="11"/>
    </row>
    <row r="7" spans="1:27" ht="12.75">
      <c r="A7" s="25">
        <v>5</v>
      </c>
      <c r="B7" s="13" t="s">
        <v>100</v>
      </c>
      <c r="C7" s="11">
        <v>6626</v>
      </c>
      <c r="D7" s="11">
        <v>328</v>
      </c>
      <c r="E7" s="11">
        <v>9</v>
      </c>
      <c r="F7" s="11">
        <v>201</v>
      </c>
      <c r="G7" s="12">
        <v>3.8329519450800915</v>
      </c>
      <c r="H7" s="11">
        <v>271</v>
      </c>
      <c r="I7" s="12">
        <v>5.167810831426392</v>
      </c>
      <c r="J7" s="11">
        <v>7</v>
      </c>
      <c r="K7" s="11">
        <v>39</v>
      </c>
      <c r="L7" s="11">
        <v>3755</v>
      </c>
      <c r="M7" s="11">
        <v>209</v>
      </c>
      <c r="N7" s="11">
        <v>3964</v>
      </c>
      <c r="O7" s="12">
        <v>75.5911517925248</v>
      </c>
      <c r="P7" s="11">
        <v>119</v>
      </c>
      <c r="Q7" s="12">
        <v>2.269260106788711</v>
      </c>
      <c r="R7" s="11">
        <v>277</v>
      </c>
      <c r="S7" s="12">
        <v>5.282227307398933</v>
      </c>
      <c r="T7" s="11">
        <v>29</v>
      </c>
      <c r="U7" s="11">
        <v>1382</v>
      </c>
      <c r="V7" s="11"/>
      <c r="W7" s="65"/>
      <c r="X7" s="11"/>
      <c r="Y7" s="65"/>
      <c r="Z7" s="11"/>
      <c r="AA7" s="11"/>
    </row>
    <row r="8" spans="1:27" ht="12.75">
      <c r="A8" s="25">
        <v>6</v>
      </c>
      <c r="B8" s="13" t="s">
        <v>343</v>
      </c>
      <c r="C8" s="11">
        <v>8014</v>
      </c>
      <c r="D8" s="11">
        <v>385</v>
      </c>
      <c r="E8" s="11">
        <v>20</v>
      </c>
      <c r="F8" s="11">
        <v>226</v>
      </c>
      <c r="G8" s="12">
        <v>4.378996318542918</v>
      </c>
      <c r="H8" s="11">
        <v>78</v>
      </c>
      <c r="I8" s="12">
        <v>1.5113350125944585</v>
      </c>
      <c r="J8" s="11">
        <v>6</v>
      </c>
      <c r="K8" s="11">
        <v>30</v>
      </c>
      <c r="L8" s="11">
        <v>3408</v>
      </c>
      <c r="M8" s="11">
        <v>168</v>
      </c>
      <c r="N8" s="11">
        <v>3576</v>
      </c>
      <c r="O8" s="12">
        <v>69.28889750048441</v>
      </c>
      <c r="P8" s="11">
        <v>185</v>
      </c>
      <c r="Q8" s="12">
        <v>3.5845766324355743</v>
      </c>
      <c r="R8" s="11">
        <v>618</v>
      </c>
      <c r="S8" s="12">
        <v>11.974423561325324</v>
      </c>
      <c r="T8" s="11">
        <v>37</v>
      </c>
      <c r="U8" s="11">
        <v>2853</v>
      </c>
      <c r="V8" s="11"/>
      <c r="W8" s="65"/>
      <c r="X8" s="11"/>
      <c r="Y8" s="65"/>
      <c r="Z8" s="11"/>
      <c r="AA8" s="11"/>
    </row>
    <row r="9" spans="1:27" ht="12.75">
      <c r="A9" s="25">
        <v>7</v>
      </c>
      <c r="B9" s="13" t="s">
        <v>344</v>
      </c>
      <c r="C9" s="11">
        <v>7026</v>
      </c>
      <c r="D9" s="11">
        <v>428</v>
      </c>
      <c r="E9" s="11">
        <v>8</v>
      </c>
      <c r="F9" s="11">
        <v>345</v>
      </c>
      <c r="G9" s="12">
        <v>6.893106893106893</v>
      </c>
      <c r="H9" s="11">
        <v>66</v>
      </c>
      <c r="I9" s="12">
        <v>1.3186813186813187</v>
      </c>
      <c r="J9" s="11">
        <v>11</v>
      </c>
      <c r="K9" s="11">
        <v>27</v>
      </c>
      <c r="L9" s="11">
        <v>3549</v>
      </c>
      <c r="M9" s="11">
        <v>212</v>
      </c>
      <c r="N9" s="11">
        <v>3761</v>
      </c>
      <c r="O9" s="12">
        <v>75.14485514485514</v>
      </c>
      <c r="P9" s="11">
        <v>81</v>
      </c>
      <c r="Q9" s="12">
        <v>1.6183816183816184</v>
      </c>
      <c r="R9" s="11">
        <v>254</v>
      </c>
      <c r="S9" s="12">
        <v>5.0749250749250745</v>
      </c>
      <c r="T9" s="11">
        <v>24</v>
      </c>
      <c r="U9" s="11">
        <v>2021</v>
      </c>
      <c r="V9" s="11"/>
      <c r="W9" s="65"/>
      <c r="X9" s="11"/>
      <c r="Y9" s="65"/>
      <c r="Z9" s="11"/>
      <c r="AA9" s="11"/>
    </row>
    <row r="10" spans="1:27" ht="12.75">
      <c r="A10" s="25">
        <v>8</v>
      </c>
      <c r="B10" s="13" t="s">
        <v>101</v>
      </c>
      <c r="C10" s="11">
        <v>5887</v>
      </c>
      <c r="D10" s="11">
        <v>350</v>
      </c>
      <c r="E10" s="11">
        <v>2</v>
      </c>
      <c r="F10" s="11">
        <v>66</v>
      </c>
      <c r="G10" s="12">
        <v>1.5288394718554552</v>
      </c>
      <c r="H10" s="11">
        <v>106</v>
      </c>
      <c r="I10" s="12">
        <v>2.4554088487375494</v>
      </c>
      <c r="J10" s="11">
        <v>6</v>
      </c>
      <c r="K10" s="11">
        <v>27</v>
      </c>
      <c r="L10" s="11">
        <v>3175</v>
      </c>
      <c r="M10" s="11">
        <v>183</v>
      </c>
      <c r="N10" s="11">
        <v>3358</v>
      </c>
      <c r="O10" s="12">
        <v>77.7854991892518</v>
      </c>
      <c r="P10" s="11">
        <v>104</v>
      </c>
      <c r="Q10" s="12">
        <v>2.4090803798934446</v>
      </c>
      <c r="R10" s="11">
        <v>276</v>
      </c>
      <c r="S10" s="12">
        <v>6.393328700486449</v>
      </c>
      <c r="T10" s="11">
        <v>22</v>
      </c>
      <c r="U10" s="11">
        <v>1570</v>
      </c>
      <c r="V10" s="11"/>
      <c r="W10" s="65"/>
      <c r="X10" s="11"/>
      <c r="Y10" s="65"/>
      <c r="Z10" s="11"/>
      <c r="AA10" s="11"/>
    </row>
    <row r="11" spans="1:27" ht="12.75">
      <c r="A11" s="25">
        <v>9</v>
      </c>
      <c r="B11" s="13" t="s">
        <v>345</v>
      </c>
      <c r="C11" s="11">
        <v>8749</v>
      </c>
      <c r="D11" s="11">
        <v>293</v>
      </c>
      <c r="E11" s="11">
        <v>15</v>
      </c>
      <c r="F11" s="11">
        <v>129</v>
      </c>
      <c r="G11" s="12">
        <v>4.579339723109691</v>
      </c>
      <c r="H11" s="11">
        <v>121</v>
      </c>
      <c r="I11" s="12">
        <v>4.2953496627618035</v>
      </c>
      <c r="J11" s="11">
        <v>10</v>
      </c>
      <c r="K11" s="11">
        <v>14</v>
      </c>
      <c r="L11" s="11">
        <v>712</v>
      </c>
      <c r="M11" s="11">
        <v>50</v>
      </c>
      <c r="N11" s="11">
        <v>762</v>
      </c>
      <c r="O11" s="12">
        <v>27.05005324813631</v>
      </c>
      <c r="P11" s="11">
        <v>949</v>
      </c>
      <c r="Q11" s="12">
        <v>33.68832090876819</v>
      </c>
      <c r="R11" s="11">
        <v>510</v>
      </c>
      <c r="S11" s="12">
        <v>18.10436634717785</v>
      </c>
      <c r="T11" s="11">
        <v>14</v>
      </c>
      <c r="U11" s="11">
        <v>5932</v>
      </c>
      <c r="V11" s="11"/>
      <c r="W11" s="65"/>
      <c r="X11" s="11"/>
      <c r="Y11" s="65"/>
      <c r="Z11" s="11"/>
      <c r="AA11" s="11"/>
    </row>
    <row r="12" spans="1:27" ht="12.75">
      <c r="A12" s="25">
        <v>10</v>
      </c>
      <c r="B12" s="13" t="s">
        <v>102</v>
      </c>
      <c r="C12" s="11">
        <v>5690</v>
      </c>
      <c r="D12" s="11">
        <v>210</v>
      </c>
      <c r="E12" s="11">
        <v>0</v>
      </c>
      <c r="F12" s="11">
        <v>58</v>
      </c>
      <c r="G12" s="12">
        <v>1.514360313315927</v>
      </c>
      <c r="H12" s="11">
        <v>67</v>
      </c>
      <c r="I12" s="12">
        <v>1.7493472584856395</v>
      </c>
      <c r="J12" s="11">
        <v>9</v>
      </c>
      <c r="K12" s="11">
        <v>28</v>
      </c>
      <c r="L12" s="11">
        <v>2887</v>
      </c>
      <c r="M12" s="11">
        <v>195</v>
      </c>
      <c r="N12" s="11">
        <v>3082</v>
      </c>
      <c r="O12" s="12">
        <v>80.46997389033943</v>
      </c>
      <c r="P12" s="11">
        <v>109</v>
      </c>
      <c r="Q12" s="12">
        <v>2.845953002610966</v>
      </c>
      <c r="R12" s="11">
        <v>256</v>
      </c>
      <c r="S12" s="12">
        <v>6.684073107049608</v>
      </c>
      <c r="T12" s="11">
        <v>11</v>
      </c>
      <c r="U12" s="11">
        <v>1860</v>
      </c>
      <c r="V12" s="11"/>
      <c r="W12" s="65"/>
      <c r="X12" s="11"/>
      <c r="Y12" s="65"/>
      <c r="Z12" s="11"/>
      <c r="AA12" s="11"/>
    </row>
    <row r="13" spans="1:27" ht="12.75">
      <c r="A13" s="25">
        <v>11</v>
      </c>
      <c r="B13" s="13" t="s">
        <v>346</v>
      </c>
      <c r="C13" s="11">
        <v>6438</v>
      </c>
      <c r="D13" s="11">
        <v>203</v>
      </c>
      <c r="E13" s="11">
        <v>6</v>
      </c>
      <c r="F13" s="11">
        <v>143</v>
      </c>
      <c r="G13" s="12">
        <v>3.1236347750109217</v>
      </c>
      <c r="H13" s="11">
        <v>546</v>
      </c>
      <c r="I13" s="12">
        <v>11.926605504587156</v>
      </c>
      <c r="J13" s="11">
        <v>22</v>
      </c>
      <c r="K13" s="11">
        <v>54</v>
      </c>
      <c r="L13" s="11">
        <v>1992</v>
      </c>
      <c r="M13" s="11">
        <v>217</v>
      </c>
      <c r="N13" s="11">
        <v>2209</v>
      </c>
      <c r="O13" s="12">
        <v>48.2525120139799</v>
      </c>
      <c r="P13" s="11">
        <v>1021</v>
      </c>
      <c r="Q13" s="12">
        <v>22.302315421581476</v>
      </c>
      <c r="R13" s="11">
        <v>350</v>
      </c>
      <c r="S13" s="12">
        <v>7.64525993883792</v>
      </c>
      <c r="T13" s="11">
        <v>24</v>
      </c>
      <c r="U13" s="11">
        <v>1860</v>
      </c>
      <c r="V13" s="11"/>
      <c r="W13" s="65"/>
      <c r="X13" s="11"/>
      <c r="Y13" s="65"/>
      <c r="Z13" s="11"/>
      <c r="AA13" s="11"/>
    </row>
    <row r="14" spans="1:27" ht="12.75">
      <c r="A14" s="25">
        <v>12</v>
      </c>
      <c r="B14" s="13" t="s">
        <v>347</v>
      </c>
      <c r="C14" s="11">
        <v>7247</v>
      </c>
      <c r="D14" s="11">
        <v>234</v>
      </c>
      <c r="E14" s="11">
        <v>6</v>
      </c>
      <c r="F14" s="11">
        <v>279</v>
      </c>
      <c r="G14" s="12">
        <v>5.705521472392638</v>
      </c>
      <c r="H14" s="11">
        <v>341</v>
      </c>
      <c r="I14" s="12">
        <v>6.973415132924335</v>
      </c>
      <c r="J14" s="11">
        <v>23</v>
      </c>
      <c r="K14" s="11">
        <v>36</v>
      </c>
      <c r="L14" s="11">
        <v>1611</v>
      </c>
      <c r="M14" s="11">
        <v>163</v>
      </c>
      <c r="N14" s="11">
        <v>1774</v>
      </c>
      <c r="O14" s="12">
        <v>36.27811860940695</v>
      </c>
      <c r="P14" s="11">
        <v>1434</v>
      </c>
      <c r="Q14" s="12">
        <v>29.325153374233125</v>
      </c>
      <c r="R14" s="11">
        <v>738</v>
      </c>
      <c r="S14" s="12">
        <v>15.092024539877299</v>
      </c>
      <c r="T14" s="11">
        <v>25</v>
      </c>
      <c r="U14" s="11">
        <v>2357</v>
      </c>
      <c r="V14" s="11"/>
      <c r="W14" s="65"/>
      <c r="X14" s="11"/>
      <c r="Y14" s="65"/>
      <c r="Z14" s="11"/>
      <c r="AA14" s="11"/>
    </row>
    <row r="15" spans="1:27" ht="12.75">
      <c r="A15" s="25">
        <v>13</v>
      </c>
      <c r="B15" s="13" t="s">
        <v>348</v>
      </c>
      <c r="C15" s="11">
        <v>13340</v>
      </c>
      <c r="D15" s="11">
        <v>675</v>
      </c>
      <c r="E15" s="11">
        <v>9</v>
      </c>
      <c r="F15" s="11">
        <v>181</v>
      </c>
      <c r="G15" s="12">
        <v>1.8183644765923248</v>
      </c>
      <c r="H15" s="11">
        <v>566</v>
      </c>
      <c r="I15" s="12">
        <v>5.686156319067711</v>
      </c>
      <c r="J15" s="11">
        <v>18</v>
      </c>
      <c r="K15" s="11">
        <v>141</v>
      </c>
      <c r="L15" s="11">
        <v>5982</v>
      </c>
      <c r="M15" s="11">
        <v>400</v>
      </c>
      <c r="N15" s="11">
        <v>6382</v>
      </c>
      <c r="O15" s="12">
        <v>64.1149286718907</v>
      </c>
      <c r="P15" s="11">
        <v>1319</v>
      </c>
      <c r="Q15" s="12">
        <v>13.250954390194897</v>
      </c>
      <c r="R15" s="11">
        <v>624</v>
      </c>
      <c r="S15" s="12">
        <v>6.268836648583484</v>
      </c>
      <c r="T15" s="11">
        <v>39</v>
      </c>
      <c r="U15" s="11">
        <v>3386</v>
      </c>
      <c r="V15" s="11"/>
      <c r="W15" s="65"/>
      <c r="X15" s="11"/>
      <c r="Y15" s="65"/>
      <c r="Z15" s="11"/>
      <c r="AA15" s="11"/>
    </row>
    <row r="16" spans="1:27" ht="12.75">
      <c r="A16" s="25">
        <v>14</v>
      </c>
      <c r="B16" s="13" t="s">
        <v>103</v>
      </c>
      <c r="C16" s="11">
        <v>6535</v>
      </c>
      <c r="D16" s="11">
        <v>470</v>
      </c>
      <c r="E16" s="11">
        <v>11</v>
      </c>
      <c r="F16" s="11">
        <v>293</v>
      </c>
      <c r="G16" s="12">
        <v>6.107984156764645</v>
      </c>
      <c r="H16" s="11">
        <v>104</v>
      </c>
      <c r="I16" s="12">
        <v>2.168021680216802</v>
      </c>
      <c r="J16" s="11">
        <v>5</v>
      </c>
      <c r="K16" s="11">
        <v>38</v>
      </c>
      <c r="L16" s="11">
        <v>3205</v>
      </c>
      <c r="M16" s="11">
        <v>165</v>
      </c>
      <c r="N16" s="11">
        <v>3370</v>
      </c>
      <c r="O16" s="12">
        <v>70.2522409839483</v>
      </c>
      <c r="P16" s="11">
        <v>210</v>
      </c>
      <c r="Q16" s="12">
        <v>4.377736085053159</v>
      </c>
      <c r="R16" s="11">
        <v>270</v>
      </c>
      <c r="S16" s="12">
        <v>5.628517823639775</v>
      </c>
      <c r="T16" s="11">
        <v>26</v>
      </c>
      <c r="U16" s="11">
        <v>1738</v>
      </c>
      <c r="V16" s="11"/>
      <c r="W16" s="65"/>
      <c r="X16" s="11"/>
      <c r="Y16" s="65"/>
      <c r="Z16" s="11"/>
      <c r="AA16" s="11"/>
    </row>
    <row r="17" spans="1:27" ht="12.75">
      <c r="A17" s="25">
        <v>15</v>
      </c>
      <c r="B17" s="13" t="s">
        <v>349</v>
      </c>
      <c r="C17" s="11">
        <v>7088</v>
      </c>
      <c r="D17" s="11">
        <v>268</v>
      </c>
      <c r="E17" s="11">
        <v>4</v>
      </c>
      <c r="F17" s="11">
        <v>123</v>
      </c>
      <c r="G17" s="12">
        <v>2.4753471523445363</v>
      </c>
      <c r="H17" s="11">
        <v>291</v>
      </c>
      <c r="I17" s="12">
        <v>5.856309116522439</v>
      </c>
      <c r="J17" s="11">
        <v>26</v>
      </c>
      <c r="K17" s="11">
        <v>54</v>
      </c>
      <c r="L17" s="11">
        <v>1830</v>
      </c>
      <c r="M17" s="11">
        <v>155</v>
      </c>
      <c r="N17" s="11">
        <v>1985</v>
      </c>
      <c r="O17" s="12">
        <v>39.94767558864963</v>
      </c>
      <c r="P17" s="11">
        <v>1633</v>
      </c>
      <c r="Q17" s="12">
        <v>32.86375528275307</v>
      </c>
      <c r="R17" s="11">
        <v>557</v>
      </c>
      <c r="S17" s="12">
        <v>11.209498893137452</v>
      </c>
      <c r="T17" s="11">
        <v>28</v>
      </c>
      <c r="U17" s="11">
        <v>2119</v>
      </c>
      <c r="V17" s="11"/>
      <c r="W17" s="65"/>
      <c r="X17" s="11"/>
      <c r="Y17" s="65"/>
      <c r="Z17" s="11"/>
      <c r="AA17" s="11"/>
    </row>
    <row r="18" spans="1:27" ht="12.75">
      <c r="A18" s="25">
        <v>16</v>
      </c>
      <c r="B18" s="13" t="s">
        <v>350</v>
      </c>
      <c r="C18" s="11">
        <v>8129</v>
      </c>
      <c r="D18" s="11">
        <v>390</v>
      </c>
      <c r="E18" s="11">
        <v>8</v>
      </c>
      <c r="F18" s="11">
        <v>809</v>
      </c>
      <c r="G18" s="12">
        <v>13.857485440219254</v>
      </c>
      <c r="H18" s="11">
        <v>82</v>
      </c>
      <c r="I18" s="12">
        <v>1.4045906132237067</v>
      </c>
      <c r="J18" s="11">
        <v>28</v>
      </c>
      <c r="K18" s="11">
        <v>37</v>
      </c>
      <c r="L18" s="11">
        <v>3338</v>
      </c>
      <c r="M18" s="11">
        <v>269</v>
      </c>
      <c r="N18" s="11">
        <v>3607</v>
      </c>
      <c r="O18" s="12">
        <v>61.7848578280233</v>
      </c>
      <c r="P18" s="11">
        <v>209</v>
      </c>
      <c r="Q18" s="12">
        <v>3.579993148338472</v>
      </c>
      <c r="R18" s="11">
        <v>640</v>
      </c>
      <c r="S18" s="12">
        <v>10.962658444672833</v>
      </c>
      <c r="T18" s="11">
        <v>28</v>
      </c>
      <c r="U18" s="11">
        <v>2291</v>
      </c>
      <c r="V18" s="11"/>
      <c r="W18" s="65"/>
      <c r="X18" s="11"/>
      <c r="Y18" s="65"/>
      <c r="Z18" s="11"/>
      <c r="AA18" s="11"/>
    </row>
    <row r="19" spans="1:27" ht="12.75">
      <c r="A19" s="25">
        <v>17</v>
      </c>
      <c r="B19" s="13" t="s">
        <v>351</v>
      </c>
      <c r="C19" s="11">
        <v>6388</v>
      </c>
      <c r="D19" s="11">
        <v>293</v>
      </c>
      <c r="E19" s="11">
        <v>10</v>
      </c>
      <c r="F19" s="11">
        <v>615</v>
      </c>
      <c r="G19" s="12">
        <v>13.427947598253276</v>
      </c>
      <c r="H19" s="11">
        <v>40</v>
      </c>
      <c r="I19" s="12">
        <v>0.8733624454148471</v>
      </c>
      <c r="J19" s="11">
        <v>15</v>
      </c>
      <c r="K19" s="11">
        <v>22</v>
      </c>
      <c r="L19" s="11">
        <v>2686</v>
      </c>
      <c r="M19" s="11">
        <v>192</v>
      </c>
      <c r="N19" s="11">
        <v>2878</v>
      </c>
      <c r="O19" s="12">
        <v>62.838427947598255</v>
      </c>
      <c r="P19" s="11">
        <v>193</v>
      </c>
      <c r="Q19" s="12">
        <v>4.213973799126638</v>
      </c>
      <c r="R19" s="11">
        <v>496</v>
      </c>
      <c r="S19" s="12">
        <v>10.829694323144105</v>
      </c>
      <c r="T19" s="11">
        <v>18</v>
      </c>
      <c r="U19" s="11">
        <v>1808</v>
      </c>
      <c r="V19" s="11"/>
      <c r="W19" s="65"/>
      <c r="X19" s="11"/>
      <c r="Y19" s="65"/>
      <c r="Z19" s="11"/>
      <c r="AA19" s="11"/>
    </row>
    <row r="20" spans="1:27" ht="12.75">
      <c r="A20" s="25">
        <v>18</v>
      </c>
      <c r="B20" s="13" t="s">
        <v>352</v>
      </c>
      <c r="C20" s="11">
        <v>6687</v>
      </c>
      <c r="D20" s="11">
        <v>286</v>
      </c>
      <c r="E20" s="11">
        <v>5</v>
      </c>
      <c r="F20" s="11">
        <v>85</v>
      </c>
      <c r="G20" s="12">
        <v>1.8767939942592182</v>
      </c>
      <c r="H20" s="11">
        <v>70</v>
      </c>
      <c r="I20" s="12">
        <v>1.545595054095827</v>
      </c>
      <c r="J20" s="11">
        <v>14</v>
      </c>
      <c r="K20" s="11">
        <v>29</v>
      </c>
      <c r="L20" s="11">
        <v>3378</v>
      </c>
      <c r="M20" s="11">
        <v>256</v>
      </c>
      <c r="N20" s="11">
        <v>3634</v>
      </c>
      <c r="O20" s="12">
        <v>80.23846323691764</v>
      </c>
      <c r="P20" s="11">
        <v>71</v>
      </c>
      <c r="Q20" s="12">
        <v>1.5676749834400532</v>
      </c>
      <c r="R20" s="11">
        <v>307</v>
      </c>
      <c r="S20" s="12">
        <v>6.778538308677412</v>
      </c>
      <c r="T20" s="11">
        <v>28</v>
      </c>
      <c r="U20" s="11">
        <v>2158</v>
      </c>
      <c r="V20" s="11"/>
      <c r="W20" s="65"/>
      <c r="X20" s="11"/>
      <c r="Y20" s="65"/>
      <c r="Z20" s="11"/>
      <c r="AA20" s="11"/>
    </row>
    <row r="21" spans="1:27" ht="12.75">
      <c r="A21" s="25">
        <v>19</v>
      </c>
      <c r="B21" s="13" t="s">
        <v>104</v>
      </c>
      <c r="C21" s="11">
        <v>7624</v>
      </c>
      <c r="D21" s="11">
        <v>362</v>
      </c>
      <c r="E21" s="11">
        <v>15</v>
      </c>
      <c r="F21" s="11">
        <v>140</v>
      </c>
      <c r="G21" s="12">
        <v>2.4977698483496877</v>
      </c>
      <c r="H21" s="11">
        <v>414</v>
      </c>
      <c r="I21" s="12">
        <v>7.386262265834078</v>
      </c>
      <c r="J21" s="11">
        <v>13</v>
      </c>
      <c r="K21" s="11">
        <v>60</v>
      </c>
      <c r="L21" s="11">
        <v>3191</v>
      </c>
      <c r="M21" s="11">
        <v>288</v>
      </c>
      <c r="N21" s="11">
        <v>3479</v>
      </c>
      <c r="O21" s="12">
        <v>62.06958073148974</v>
      </c>
      <c r="P21" s="11">
        <v>790</v>
      </c>
      <c r="Q21" s="12">
        <v>14.094558429973238</v>
      </c>
      <c r="R21" s="11">
        <v>307</v>
      </c>
      <c r="S21" s="12">
        <v>5.477252453166815</v>
      </c>
      <c r="T21" s="11">
        <v>25</v>
      </c>
      <c r="U21" s="11">
        <v>2019</v>
      </c>
      <c r="V21" s="11"/>
      <c r="W21" s="65"/>
      <c r="X21" s="11"/>
      <c r="Y21" s="65"/>
      <c r="Z21" s="11"/>
      <c r="AA21" s="11"/>
    </row>
    <row r="22" spans="1:27" ht="12.75">
      <c r="A22" s="25">
        <v>20</v>
      </c>
      <c r="B22" s="13" t="s">
        <v>105</v>
      </c>
      <c r="C22" s="11">
        <v>7208</v>
      </c>
      <c r="D22" s="11">
        <v>487</v>
      </c>
      <c r="E22" s="11">
        <v>8</v>
      </c>
      <c r="F22" s="11">
        <v>235</v>
      </c>
      <c r="G22" s="12">
        <v>4.594330400782014</v>
      </c>
      <c r="H22" s="11">
        <v>79</v>
      </c>
      <c r="I22" s="12">
        <v>1.5444770283479963</v>
      </c>
      <c r="J22" s="11">
        <v>5</v>
      </c>
      <c r="K22" s="11">
        <v>43</v>
      </c>
      <c r="L22" s="11">
        <v>3603</v>
      </c>
      <c r="M22" s="11">
        <v>181</v>
      </c>
      <c r="N22" s="11">
        <v>3784</v>
      </c>
      <c r="O22" s="12">
        <v>73.9784946236559</v>
      </c>
      <c r="P22" s="11">
        <v>188</v>
      </c>
      <c r="Q22" s="12">
        <v>3.6754643206256112</v>
      </c>
      <c r="R22" s="11">
        <v>260</v>
      </c>
      <c r="S22" s="12">
        <v>5.083088954056696</v>
      </c>
      <c r="T22" s="11">
        <v>26</v>
      </c>
      <c r="U22" s="11">
        <v>2093</v>
      </c>
      <c r="V22" s="11"/>
      <c r="W22" s="65"/>
      <c r="X22" s="11"/>
      <c r="Y22" s="65"/>
      <c r="Z22" s="11"/>
      <c r="AA22" s="11"/>
    </row>
    <row r="23" spans="1:27" ht="12.75">
      <c r="A23" s="25">
        <v>21</v>
      </c>
      <c r="B23" s="13" t="s">
        <v>353</v>
      </c>
      <c r="C23" s="11">
        <v>11954</v>
      </c>
      <c r="D23" s="11">
        <v>405</v>
      </c>
      <c r="E23" s="11">
        <v>11</v>
      </c>
      <c r="F23" s="11">
        <v>413</v>
      </c>
      <c r="G23" s="12">
        <v>4.897426775761888</v>
      </c>
      <c r="H23" s="11">
        <v>190</v>
      </c>
      <c r="I23" s="12">
        <v>2.2530534803747186</v>
      </c>
      <c r="J23" s="11">
        <v>40</v>
      </c>
      <c r="K23" s="11">
        <v>72</v>
      </c>
      <c r="L23" s="11">
        <v>5323</v>
      </c>
      <c r="M23" s="11">
        <v>463</v>
      </c>
      <c r="N23" s="11">
        <v>5786</v>
      </c>
      <c r="O23" s="12">
        <v>68.61140756551643</v>
      </c>
      <c r="P23" s="11">
        <v>500</v>
      </c>
      <c r="Q23" s="12">
        <v>5.929088106249259</v>
      </c>
      <c r="R23" s="11">
        <v>980</v>
      </c>
      <c r="S23" s="12">
        <v>11.621012688248546</v>
      </c>
      <c r="T23" s="11">
        <v>36</v>
      </c>
      <c r="U23" s="11">
        <v>3521</v>
      </c>
      <c r="V23" s="11"/>
      <c r="W23" s="65"/>
      <c r="X23" s="11"/>
      <c r="Y23" s="65"/>
      <c r="Z23" s="11"/>
      <c r="AA23" s="11"/>
    </row>
    <row r="24" spans="1:27" ht="12.75">
      <c r="A24" s="25">
        <v>22</v>
      </c>
      <c r="B24" s="13" t="s">
        <v>106</v>
      </c>
      <c r="C24" s="11">
        <v>7244</v>
      </c>
      <c r="D24" s="11">
        <v>451</v>
      </c>
      <c r="E24" s="11">
        <v>11</v>
      </c>
      <c r="F24" s="11">
        <v>162</v>
      </c>
      <c r="G24" s="12">
        <v>3.082778306374881</v>
      </c>
      <c r="H24" s="11">
        <v>102</v>
      </c>
      <c r="I24" s="12">
        <v>1.9410085632730734</v>
      </c>
      <c r="J24" s="11">
        <v>9</v>
      </c>
      <c r="K24" s="11">
        <v>56</v>
      </c>
      <c r="L24" s="11">
        <v>3833</v>
      </c>
      <c r="M24" s="11">
        <v>266</v>
      </c>
      <c r="N24" s="11">
        <v>4099</v>
      </c>
      <c r="O24" s="12">
        <v>78.00190294957183</v>
      </c>
      <c r="P24" s="11">
        <v>84</v>
      </c>
      <c r="Q24" s="12">
        <v>1.598477640342531</v>
      </c>
      <c r="R24" s="11">
        <v>256</v>
      </c>
      <c r="S24" s="12">
        <v>4.8715509039010465</v>
      </c>
      <c r="T24" s="11">
        <v>25</v>
      </c>
      <c r="U24" s="11">
        <v>1989</v>
      </c>
      <c r="V24" s="11"/>
      <c r="W24" s="65"/>
      <c r="X24" s="11"/>
      <c r="Y24" s="65"/>
      <c r="Z24" s="11"/>
      <c r="AA24" s="11"/>
    </row>
    <row r="25" spans="1:27" ht="12.75">
      <c r="A25" s="25">
        <v>23</v>
      </c>
      <c r="B25" s="13" t="s">
        <v>107</v>
      </c>
      <c r="C25" s="11">
        <v>7166</v>
      </c>
      <c r="D25" s="11">
        <v>450</v>
      </c>
      <c r="E25" s="11">
        <v>13</v>
      </c>
      <c r="F25" s="11">
        <v>146</v>
      </c>
      <c r="G25" s="12">
        <v>2.757318224740321</v>
      </c>
      <c r="H25" s="11">
        <v>261</v>
      </c>
      <c r="I25" s="12">
        <v>4.929178470254957</v>
      </c>
      <c r="J25" s="11">
        <v>13</v>
      </c>
      <c r="K25" s="11">
        <v>58</v>
      </c>
      <c r="L25" s="11">
        <v>3444</v>
      </c>
      <c r="M25" s="11">
        <v>206</v>
      </c>
      <c r="N25" s="11">
        <v>3650</v>
      </c>
      <c r="O25" s="12">
        <v>68.93295561850803</v>
      </c>
      <c r="P25" s="11">
        <v>452</v>
      </c>
      <c r="Q25" s="12">
        <v>8.53635505193579</v>
      </c>
      <c r="R25" s="11">
        <v>224</v>
      </c>
      <c r="S25" s="12">
        <v>4.230406043437205</v>
      </c>
      <c r="T25" s="11">
        <v>28</v>
      </c>
      <c r="U25" s="11">
        <v>1871</v>
      </c>
      <c r="V25" s="11"/>
      <c r="W25" s="65"/>
      <c r="X25" s="11"/>
      <c r="Y25" s="65"/>
      <c r="Z25" s="11"/>
      <c r="AA25" s="11"/>
    </row>
    <row r="26" spans="1:27" ht="12.75">
      <c r="A26" s="25">
        <v>24</v>
      </c>
      <c r="B26" s="13" t="s">
        <v>108</v>
      </c>
      <c r="C26" s="11">
        <v>13054</v>
      </c>
      <c r="D26" s="11">
        <v>362</v>
      </c>
      <c r="E26" s="11">
        <v>9</v>
      </c>
      <c r="F26" s="11">
        <v>455</v>
      </c>
      <c r="G26" s="12">
        <v>4.800084397088301</v>
      </c>
      <c r="H26" s="11">
        <v>239</v>
      </c>
      <c r="I26" s="12">
        <v>2.5213630129760523</v>
      </c>
      <c r="J26" s="11">
        <v>58</v>
      </c>
      <c r="K26" s="11">
        <v>58</v>
      </c>
      <c r="L26" s="11">
        <v>5553</v>
      </c>
      <c r="M26" s="11">
        <v>555</v>
      </c>
      <c r="N26" s="11">
        <v>6108</v>
      </c>
      <c r="O26" s="12">
        <v>64.43717691739636</v>
      </c>
      <c r="P26" s="11">
        <v>471</v>
      </c>
      <c r="Q26" s="12">
        <v>4.968878573689207</v>
      </c>
      <c r="R26" s="11">
        <v>1680</v>
      </c>
      <c r="S26" s="12">
        <v>17.723388543095265</v>
      </c>
      <c r="T26" s="11">
        <v>39</v>
      </c>
      <c r="U26" s="11">
        <v>3575</v>
      </c>
      <c r="V26" s="11"/>
      <c r="W26" s="65"/>
      <c r="X26" s="11"/>
      <c r="Y26" s="65"/>
      <c r="Z26" s="11"/>
      <c r="AA26" s="11"/>
    </row>
    <row r="27" spans="1:27" ht="12.75">
      <c r="A27" s="25">
        <v>25</v>
      </c>
      <c r="B27" s="13" t="s">
        <v>354</v>
      </c>
      <c r="C27" s="11">
        <v>6928</v>
      </c>
      <c r="D27" s="11">
        <v>160</v>
      </c>
      <c r="E27" s="11">
        <v>4</v>
      </c>
      <c r="F27" s="11">
        <v>82</v>
      </c>
      <c r="G27" s="12">
        <v>1.7005391953546247</v>
      </c>
      <c r="H27" s="11">
        <v>444</v>
      </c>
      <c r="I27" s="12">
        <v>9.207797594359187</v>
      </c>
      <c r="J27" s="11">
        <v>16</v>
      </c>
      <c r="K27" s="11">
        <v>63</v>
      </c>
      <c r="L27" s="11">
        <v>1923</v>
      </c>
      <c r="M27" s="11">
        <v>171</v>
      </c>
      <c r="N27" s="11">
        <v>2094</v>
      </c>
      <c r="O27" s="12">
        <v>43.42596433015346</v>
      </c>
      <c r="P27" s="11">
        <v>1430</v>
      </c>
      <c r="Q27" s="12">
        <v>29.65574450435504</v>
      </c>
      <c r="R27" s="11">
        <v>510</v>
      </c>
      <c r="S27" s="12">
        <v>10.576524263790958</v>
      </c>
      <c r="T27" s="11">
        <v>19</v>
      </c>
      <c r="U27" s="11">
        <v>2106</v>
      </c>
      <c r="V27" s="11"/>
      <c r="W27" s="65"/>
      <c r="X27" s="11"/>
      <c r="Y27" s="65"/>
      <c r="Z27" s="11"/>
      <c r="AA27" s="11"/>
    </row>
    <row r="28" spans="1:27" ht="12.75">
      <c r="A28" s="25">
        <v>26</v>
      </c>
      <c r="B28" s="13" t="s">
        <v>109</v>
      </c>
      <c r="C28" s="11">
        <v>6873</v>
      </c>
      <c r="D28" s="11">
        <v>460</v>
      </c>
      <c r="E28" s="11">
        <v>9</v>
      </c>
      <c r="F28" s="11">
        <v>130</v>
      </c>
      <c r="G28" s="12">
        <v>2.666666666666667</v>
      </c>
      <c r="H28" s="11">
        <v>182</v>
      </c>
      <c r="I28" s="12">
        <v>3.733333333333334</v>
      </c>
      <c r="J28" s="11">
        <v>8</v>
      </c>
      <c r="K28" s="11">
        <v>33</v>
      </c>
      <c r="L28" s="11">
        <v>3438</v>
      </c>
      <c r="M28" s="11">
        <v>196</v>
      </c>
      <c r="N28" s="11">
        <v>3634</v>
      </c>
      <c r="O28" s="12">
        <v>74.54358974358975</v>
      </c>
      <c r="P28" s="11">
        <v>96</v>
      </c>
      <c r="Q28" s="12">
        <v>1.9692307692307693</v>
      </c>
      <c r="R28" s="11">
        <v>296</v>
      </c>
      <c r="S28" s="12">
        <v>6.0717948717948715</v>
      </c>
      <c r="T28" s="11">
        <v>27</v>
      </c>
      <c r="U28" s="11">
        <v>1998</v>
      </c>
      <c r="V28" s="11"/>
      <c r="W28" s="65"/>
      <c r="X28" s="11"/>
      <c r="Y28" s="65"/>
      <c r="Z28" s="11"/>
      <c r="AA28" s="11"/>
    </row>
    <row r="29" spans="1:27" ht="12.75">
      <c r="A29" s="25">
        <v>27</v>
      </c>
      <c r="B29" s="13" t="s">
        <v>355</v>
      </c>
      <c r="C29" s="11">
        <v>12044</v>
      </c>
      <c r="D29" s="11">
        <v>484</v>
      </c>
      <c r="E29" s="11">
        <v>11</v>
      </c>
      <c r="F29" s="11">
        <v>491</v>
      </c>
      <c r="G29" s="12">
        <v>5.7353112954094145</v>
      </c>
      <c r="H29" s="11">
        <v>210</v>
      </c>
      <c r="I29" s="12">
        <v>2.4529844644317254</v>
      </c>
      <c r="J29" s="11">
        <v>16</v>
      </c>
      <c r="K29" s="11">
        <v>42</v>
      </c>
      <c r="L29" s="11">
        <v>5718</v>
      </c>
      <c r="M29" s="11">
        <v>425</v>
      </c>
      <c r="N29" s="11">
        <v>6143</v>
      </c>
      <c r="O29" s="12">
        <v>71.755636023829</v>
      </c>
      <c r="P29" s="11">
        <v>318</v>
      </c>
      <c r="Q29" s="12">
        <v>3.7145193318537557</v>
      </c>
      <c r="R29" s="11">
        <v>811</v>
      </c>
      <c r="S29" s="12">
        <v>9.473192384067282</v>
      </c>
      <c r="T29" s="11">
        <v>35</v>
      </c>
      <c r="U29" s="11">
        <v>3483</v>
      </c>
      <c r="V29" s="11"/>
      <c r="W29" s="65"/>
      <c r="X29" s="11"/>
      <c r="Y29" s="65"/>
      <c r="Z29" s="11"/>
      <c r="AA29" s="11"/>
    </row>
    <row r="30" spans="1:27" ht="12.75">
      <c r="A30" s="25">
        <v>28</v>
      </c>
      <c r="B30" s="13" t="s">
        <v>110</v>
      </c>
      <c r="C30" s="11">
        <v>6258</v>
      </c>
      <c r="D30" s="11">
        <v>226</v>
      </c>
      <c r="E30" s="11">
        <v>2</v>
      </c>
      <c r="F30" s="11">
        <v>301</v>
      </c>
      <c r="G30" s="12">
        <v>6.88787185354691</v>
      </c>
      <c r="H30" s="11">
        <v>67</v>
      </c>
      <c r="I30" s="12">
        <v>1.5331807780320368</v>
      </c>
      <c r="J30" s="11">
        <v>17</v>
      </c>
      <c r="K30" s="11">
        <v>35</v>
      </c>
      <c r="L30" s="11">
        <v>3022</v>
      </c>
      <c r="M30" s="11">
        <v>297</v>
      </c>
      <c r="N30" s="11">
        <v>3319</v>
      </c>
      <c r="O30" s="12">
        <v>75.94965675057207</v>
      </c>
      <c r="P30" s="11">
        <v>79</v>
      </c>
      <c r="Q30" s="12">
        <v>1.8077803203661327</v>
      </c>
      <c r="R30" s="11">
        <v>289</v>
      </c>
      <c r="S30" s="12">
        <v>6.613272311212814</v>
      </c>
      <c r="T30" s="11">
        <v>35</v>
      </c>
      <c r="U30" s="11">
        <v>1888</v>
      </c>
      <c r="V30" s="11"/>
      <c r="W30" s="65"/>
      <c r="X30" s="11"/>
      <c r="Y30" s="65"/>
      <c r="Z30" s="11"/>
      <c r="AA30" s="11"/>
    </row>
    <row r="31" spans="1:27" ht="12.75">
      <c r="A31" s="25">
        <v>29</v>
      </c>
      <c r="B31" s="13" t="s">
        <v>356</v>
      </c>
      <c r="C31" s="11">
        <v>5912</v>
      </c>
      <c r="D31" s="11">
        <v>157</v>
      </c>
      <c r="E31" s="11">
        <v>5</v>
      </c>
      <c r="F31" s="11">
        <v>83</v>
      </c>
      <c r="G31" s="12">
        <v>2.260964314900572</v>
      </c>
      <c r="H31" s="11">
        <v>76</v>
      </c>
      <c r="I31" s="12">
        <v>2.070280577499319</v>
      </c>
      <c r="J31" s="11">
        <v>34</v>
      </c>
      <c r="K31" s="11">
        <v>21</v>
      </c>
      <c r="L31" s="11">
        <v>2418</v>
      </c>
      <c r="M31" s="11">
        <v>270</v>
      </c>
      <c r="N31" s="11">
        <v>2688</v>
      </c>
      <c r="O31" s="12">
        <v>73.22255516208118</v>
      </c>
      <c r="P31" s="11">
        <v>290</v>
      </c>
      <c r="Q31" s="12">
        <v>7.899754835194769</v>
      </c>
      <c r="R31" s="11">
        <v>294</v>
      </c>
      <c r="S31" s="12">
        <v>8.00871697085263</v>
      </c>
      <c r="T31" s="11">
        <v>23</v>
      </c>
      <c r="U31" s="11">
        <v>2241</v>
      </c>
      <c r="V31" s="11"/>
      <c r="W31" s="65"/>
      <c r="X31" s="11"/>
      <c r="Y31" s="65"/>
      <c r="Z31" s="11"/>
      <c r="AA31" s="11"/>
    </row>
    <row r="32" spans="1:27" ht="12.75">
      <c r="A32" s="25">
        <v>30</v>
      </c>
      <c r="B32" s="13" t="s">
        <v>357</v>
      </c>
      <c r="C32" s="11">
        <v>5771</v>
      </c>
      <c r="D32" s="11">
        <v>160</v>
      </c>
      <c r="E32" s="11">
        <v>4</v>
      </c>
      <c r="F32" s="11">
        <v>112</v>
      </c>
      <c r="G32" s="12">
        <v>3.0409991854466467</v>
      </c>
      <c r="H32" s="11">
        <v>46</v>
      </c>
      <c r="I32" s="12">
        <v>1.2489818083084443</v>
      </c>
      <c r="J32" s="11">
        <v>17</v>
      </c>
      <c r="K32" s="11">
        <v>22</v>
      </c>
      <c r="L32" s="11">
        <v>2215</v>
      </c>
      <c r="M32" s="11">
        <v>210</v>
      </c>
      <c r="N32" s="11">
        <v>2425</v>
      </c>
      <c r="O32" s="12">
        <v>65.8430627206082</v>
      </c>
      <c r="P32" s="11">
        <v>324</v>
      </c>
      <c r="Q32" s="12">
        <v>8.797176215042086</v>
      </c>
      <c r="R32" s="11">
        <v>514</v>
      </c>
      <c r="S32" s="12">
        <v>13.95601411892479</v>
      </c>
      <c r="T32" s="11">
        <v>59</v>
      </c>
      <c r="U32" s="11">
        <v>2088</v>
      </c>
      <c r="V32" s="11"/>
      <c r="W32" s="65"/>
      <c r="X32" s="11"/>
      <c r="Y32" s="65"/>
      <c r="Z32" s="11"/>
      <c r="AA32" s="11"/>
    </row>
    <row r="33" spans="1:27" ht="12.75">
      <c r="A33" s="25">
        <v>31</v>
      </c>
      <c r="B33" s="13" t="s">
        <v>358</v>
      </c>
      <c r="C33" s="11">
        <v>5813</v>
      </c>
      <c r="D33" s="11">
        <v>181</v>
      </c>
      <c r="E33" s="11">
        <v>6</v>
      </c>
      <c r="F33" s="11">
        <v>83</v>
      </c>
      <c r="G33" s="12">
        <v>2.2896551724137932</v>
      </c>
      <c r="H33" s="11">
        <v>41</v>
      </c>
      <c r="I33" s="12">
        <v>1.1310344827586205</v>
      </c>
      <c r="J33" s="11">
        <v>13</v>
      </c>
      <c r="K33" s="11">
        <v>22</v>
      </c>
      <c r="L33" s="11">
        <v>2580</v>
      </c>
      <c r="M33" s="11">
        <v>202</v>
      </c>
      <c r="N33" s="11">
        <v>2782</v>
      </c>
      <c r="O33" s="12">
        <v>76.7448275862069</v>
      </c>
      <c r="P33" s="11">
        <v>227</v>
      </c>
      <c r="Q33" s="12">
        <v>6.262068965517241</v>
      </c>
      <c r="R33" s="11">
        <v>251</v>
      </c>
      <c r="S33" s="12">
        <v>6.924137931034482</v>
      </c>
      <c r="T33" s="11">
        <v>19</v>
      </c>
      <c r="U33" s="11">
        <v>2188</v>
      </c>
      <c r="V33" s="11"/>
      <c r="W33" s="65"/>
      <c r="X33" s="11"/>
      <c r="Y33" s="65"/>
      <c r="Z33" s="11"/>
      <c r="AA33" s="11"/>
    </row>
    <row r="34" spans="1:27" ht="12.75">
      <c r="A34" s="25">
        <v>32</v>
      </c>
      <c r="B34" s="13" t="s">
        <v>359</v>
      </c>
      <c r="C34" s="11">
        <v>6488</v>
      </c>
      <c r="D34" s="11">
        <v>239</v>
      </c>
      <c r="E34" s="11">
        <v>13</v>
      </c>
      <c r="F34" s="11">
        <v>142</v>
      </c>
      <c r="G34" s="12">
        <v>6.4663023679417115</v>
      </c>
      <c r="H34" s="11">
        <v>113</v>
      </c>
      <c r="I34" s="12">
        <v>5.145719489981785</v>
      </c>
      <c r="J34" s="11">
        <v>5</v>
      </c>
      <c r="K34" s="11">
        <v>7</v>
      </c>
      <c r="L34" s="11">
        <v>382</v>
      </c>
      <c r="M34" s="11">
        <v>25</v>
      </c>
      <c r="N34" s="11">
        <v>407</v>
      </c>
      <c r="O34" s="12">
        <v>18.53369763205829</v>
      </c>
      <c r="P34" s="11">
        <v>594</v>
      </c>
      <c r="Q34" s="12">
        <v>27.049180327868854</v>
      </c>
      <c r="R34" s="11">
        <v>656</v>
      </c>
      <c r="S34" s="12">
        <v>29.87249544626594</v>
      </c>
      <c r="T34" s="11">
        <v>20</v>
      </c>
      <c r="U34" s="11">
        <v>4292</v>
      </c>
      <c r="V34" s="11"/>
      <c r="W34" s="65"/>
      <c r="X34" s="11"/>
      <c r="Y34" s="65"/>
      <c r="Z34" s="11"/>
      <c r="AA34" s="11"/>
    </row>
    <row r="35" spans="1:27" ht="12.75">
      <c r="A35" s="25">
        <v>33</v>
      </c>
      <c r="B35" s="13" t="s">
        <v>111</v>
      </c>
      <c r="C35" s="11">
        <v>6741</v>
      </c>
      <c r="D35" s="11">
        <v>433</v>
      </c>
      <c r="E35" s="11">
        <v>9</v>
      </c>
      <c r="F35" s="11">
        <v>385</v>
      </c>
      <c r="G35" s="12">
        <v>8.072971272803523</v>
      </c>
      <c r="H35" s="11">
        <v>76</v>
      </c>
      <c r="I35" s="12">
        <v>1.593625498007968</v>
      </c>
      <c r="J35" s="11">
        <v>7</v>
      </c>
      <c r="K35" s="11">
        <v>45</v>
      </c>
      <c r="L35" s="11">
        <v>3052</v>
      </c>
      <c r="M35" s="11">
        <v>191</v>
      </c>
      <c r="N35" s="11">
        <v>3243</v>
      </c>
      <c r="O35" s="12">
        <v>68.00167750052421</v>
      </c>
      <c r="P35" s="11">
        <v>169</v>
      </c>
      <c r="Q35" s="12">
        <v>3.5437198574124555</v>
      </c>
      <c r="R35" s="11">
        <v>370</v>
      </c>
      <c r="S35" s="12">
        <v>7.758439924512476</v>
      </c>
      <c r="T35" s="11">
        <v>32</v>
      </c>
      <c r="U35" s="11">
        <v>1972</v>
      </c>
      <c r="V35" s="11"/>
      <c r="W35" s="65"/>
      <c r="X35" s="11"/>
      <c r="Y35" s="65"/>
      <c r="Z35" s="11"/>
      <c r="AA35" s="11"/>
    </row>
    <row r="36" spans="1:27" ht="12.75">
      <c r="A36" s="25">
        <v>34</v>
      </c>
      <c r="B36" s="13" t="s">
        <v>360</v>
      </c>
      <c r="C36" s="11">
        <v>6686</v>
      </c>
      <c r="D36" s="11">
        <v>271</v>
      </c>
      <c r="E36" s="11">
        <v>11</v>
      </c>
      <c r="F36" s="11">
        <v>155</v>
      </c>
      <c r="G36" s="12">
        <v>7.165973185390662</v>
      </c>
      <c r="H36" s="11">
        <v>61</v>
      </c>
      <c r="I36" s="12">
        <v>2.820157189089228</v>
      </c>
      <c r="J36" s="11">
        <v>5</v>
      </c>
      <c r="K36" s="11">
        <v>8</v>
      </c>
      <c r="L36" s="11">
        <v>430</v>
      </c>
      <c r="M36" s="11">
        <v>24</v>
      </c>
      <c r="N36" s="11">
        <v>454</v>
      </c>
      <c r="O36" s="12">
        <v>20.989366620434584</v>
      </c>
      <c r="P36" s="11">
        <v>768</v>
      </c>
      <c r="Q36" s="12">
        <v>35.50624133148405</v>
      </c>
      <c r="R36" s="11">
        <v>412</v>
      </c>
      <c r="S36" s="12">
        <v>19.047619047619047</v>
      </c>
      <c r="T36" s="11">
        <v>18</v>
      </c>
      <c r="U36" s="11">
        <v>4523</v>
      </c>
      <c r="V36" s="11"/>
      <c r="W36" s="65"/>
      <c r="X36" s="11"/>
      <c r="Y36" s="65"/>
      <c r="Z36" s="11"/>
      <c r="AA36" s="11"/>
    </row>
    <row r="37" spans="1:27" ht="12.75">
      <c r="A37" s="25">
        <v>35</v>
      </c>
      <c r="B37" s="13" t="s">
        <v>361</v>
      </c>
      <c r="C37" s="11">
        <v>12433</v>
      </c>
      <c r="D37" s="11">
        <v>550</v>
      </c>
      <c r="E37" s="11">
        <v>12</v>
      </c>
      <c r="F37" s="11">
        <v>169</v>
      </c>
      <c r="G37" s="12">
        <v>1.9068035653841815</v>
      </c>
      <c r="H37" s="11">
        <v>298</v>
      </c>
      <c r="I37" s="12">
        <v>3.362292677422994</v>
      </c>
      <c r="J37" s="11">
        <v>19</v>
      </c>
      <c r="K37" s="11">
        <v>58</v>
      </c>
      <c r="L37" s="11">
        <v>6572</v>
      </c>
      <c r="M37" s="11">
        <v>447</v>
      </c>
      <c r="N37" s="11">
        <v>7019</v>
      </c>
      <c r="O37" s="12">
        <v>79.19440370077851</v>
      </c>
      <c r="P37" s="11">
        <v>195</v>
      </c>
      <c r="Q37" s="12">
        <v>2.2001579600586707</v>
      </c>
      <c r="R37" s="11">
        <v>504</v>
      </c>
      <c r="S37" s="12">
        <v>5.686562112151641</v>
      </c>
      <c r="T37" s="11">
        <v>39</v>
      </c>
      <c r="U37" s="11">
        <v>3570</v>
      </c>
      <c r="V37" s="11"/>
      <c r="W37" s="65"/>
      <c r="X37" s="11"/>
      <c r="Y37" s="65"/>
      <c r="Z37" s="11"/>
      <c r="AA37" s="11"/>
    </row>
    <row r="38" spans="1:27" ht="12.75">
      <c r="A38" s="25">
        <v>36</v>
      </c>
      <c r="B38" s="13" t="s">
        <v>362</v>
      </c>
      <c r="C38" s="11">
        <v>5790</v>
      </c>
      <c r="D38" s="11">
        <v>353</v>
      </c>
      <c r="E38" s="11">
        <v>4</v>
      </c>
      <c r="F38" s="11">
        <v>106</v>
      </c>
      <c r="G38" s="12">
        <v>2.410734591767114</v>
      </c>
      <c r="H38" s="11">
        <v>102</v>
      </c>
      <c r="I38" s="12">
        <v>2.3197634750966567</v>
      </c>
      <c r="J38" s="11">
        <v>6</v>
      </c>
      <c r="K38" s="11">
        <v>30</v>
      </c>
      <c r="L38" s="11">
        <v>3036</v>
      </c>
      <c r="M38" s="11">
        <v>164</v>
      </c>
      <c r="N38" s="11">
        <v>3200</v>
      </c>
      <c r="O38" s="12">
        <v>72.7768933363657</v>
      </c>
      <c r="P38" s="11">
        <v>123</v>
      </c>
      <c r="Q38" s="12">
        <v>2.7973618376165565</v>
      </c>
      <c r="R38" s="11">
        <v>447</v>
      </c>
      <c r="S38" s="12">
        <v>10.166022287923585</v>
      </c>
      <c r="T38" s="11">
        <v>26</v>
      </c>
      <c r="U38" s="11">
        <v>1393</v>
      </c>
      <c r="V38" s="11"/>
      <c r="W38" s="65"/>
      <c r="X38" s="11"/>
      <c r="Y38" s="65"/>
      <c r="Z38" s="11"/>
      <c r="AA38" s="11"/>
    </row>
    <row r="39" spans="1:27" ht="12.75">
      <c r="A39" s="25">
        <v>37</v>
      </c>
      <c r="B39" s="13" t="s">
        <v>363</v>
      </c>
      <c r="C39" s="11">
        <v>7029</v>
      </c>
      <c r="D39" s="11">
        <v>366</v>
      </c>
      <c r="E39" s="11">
        <v>11</v>
      </c>
      <c r="F39" s="11">
        <v>436</v>
      </c>
      <c r="G39" s="12">
        <v>9.620476610767872</v>
      </c>
      <c r="H39" s="11">
        <v>213</v>
      </c>
      <c r="I39" s="12">
        <v>4.69991173874669</v>
      </c>
      <c r="J39" s="11">
        <v>11</v>
      </c>
      <c r="K39" s="11">
        <v>14</v>
      </c>
      <c r="L39" s="11">
        <v>843</v>
      </c>
      <c r="M39" s="11">
        <v>58</v>
      </c>
      <c r="N39" s="11">
        <v>901</v>
      </c>
      <c r="O39" s="12">
        <v>19.880847308031775</v>
      </c>
      <c r="P39" s="11">
        <v>1367</v>
      </c>
      <c r="Q39" s="12">
        <v>30.163283318623122</v>
      </c>
      <c r="R39" s="11">
        <v>1189</v>
      </c>
      <c r="S39" s="12">
        <v>26.23565754633716</v>
      </c>
      <c r="T39" s="11">
        <v>24</v>
      </c>
      <c r="U39" s="11">
        <v>2497</v>
      </c>
      <c r="V39" s="11"/>
      <c r="W39" s="65"/>
      <c r="X39" s="11"/>
      <c r="Y39" s="65"/>
      <c r="Z39" s="11"/>
      <c r="AA39" s="11"/>
    </row>
    <row r="40" spans="1:27" ht="12.75">
      <c r="A40" s="25">
        <v>38</v>
      </c>
      <c r="B40" s="13" t="s">
        <v>364</v>
      </c>
      <c r="C40" s="11">
        <v>6801</v>
      </c>
      <c r="D40" s="11">
        <v>347</v>
      </c>
      <c r="E40" s="11">
        <v>20</v>
      </c>
      <c r="F40" s="11">
        <v>270</v>
      </c>
      <c r="G40" s="12">
        <v>6.185567010309279</v>
      </c>
      <c r="H40" s="11">
        <v>227</v>
      </c>
      <c r="I40" s="12">
        <v>5.200458190148912</v>
      </c>
      <c r="J40" s="11">
        <v>10</v>
      </c>
      <c r="K40" s="11">
        <v>39</v>
      </c>
      <c r="L40" s="11">
        <v>1335</v>
      </c>
      <c r="M40" s="11">
        <v>125</v>
      </c>
      <c r="N40" s="11">
        <v>1460</v>
      </c>
      <c r="O40" s="12">
        <v>33.44788087056128</v>
      </c>
      <c r="P40" s="11">
        <v>1042</v>
      </c>
      <c r="Q40" s="12">
        <v>23.871706758304697</v>
      </c>
      <c r="R40" s="11">
        <v>922</v>
      </c>
      <c r="S40" s="12">
        <v>21.122565864833906</v>
      </c>
      <c r="T40" s="11">
        <v>28</v>
      </c>
      <c r="U40" s="11">
        <v>2436</v>
      </c>
      <c r="V40" s="11"/>
      <c r="W40" s="65"/>
      <c r="X40" s="11"/>
      <c r="Y40" s="65"/>
      <c r="Z40" s="11"/>
      <c r="AA40" s="11"/>
    </row>
    <row r="41" spans="1:27" ht="12.75">
      <c r="A41" s="25">
        <v>39</v>
      </c>
      <c r="B41" s="13" t="s">
        <v>112</v>
      </c>
      <c r="C41" s="11">
        <v>6285</v>
      </c>
      <c r="D41" s="11">
        <v>255</v>
      </c>
      <c r="E41" s="11">
        <v>4</v>
      </c>
      <c r="F41" s="11">
        <v>58</v>
      </c>
      <c r="G41" s="12">
        <v>1.3410404624277457</v>
      </c>
      <c r="H41" s="11">
        <v>80</v>
      </c>
      <c r="I41" s="12">
        <v>1.8497109826589597</v>
      </c>
      <c r="J41" s="11">
        <v>7</v>
      </c>
      <c r="K41" s="11">
        <v>26</v>
      </c>
      <c r="L41" s="11">
        <v>3195</v>
      </c>
      <c r="M41" s="11">
        <v>247</v>
      </c>
      <c r="N41" s="11">
        <v>3442</v>
      </c>
      <c r="O41" s="12">
        <v>79.58381502890174</v>
      </c>
      <c r="P41" s="11">
        <v>71</v>
      </c>
      <c r="Q41" s="12">
        <v>1.6416184971098264</v>
      </c>
      <c r="R41" s="11">
        <v>366</v>
      </c>
      <c r="S41" s="12">
        <v>8.46242774566474</v>
      </c>
      <c r="T41" s="11">
        <v>16</v>
      </c>
      <c r="U41" s="11">
        <v>1960</v>
      </c>
      <c r="V41" s="11"/>
      <c r="W41" s="65"/>
      <c r="X41" s="11"/>
      <c r="Y41" s="65"/>
      <c r="Z41" s="11"/>
      <c r="AA41" s="11"/>
    </row>
    <row r="42" spans="1:27" ht="12.75">
      <c r="A42" s="25">
        <v>40</v>
      </c>
      <c r="B42" s="13" t="s">
        <v>365</v>
      </c>
      <c r="C42" s="11">
        <v>6414</v>
      </c>
      <c r="D42" s="11">
        <v>282</v>
      </c>
      <c r="E42" s="11">
        <v>9</v>
      </c>
      <c r="F42" s="11">
        <v>41</v>
      </c>
      <c r="G42" s="12">
        <v>1.0469867211440245</v>
      </c>
      <c r="H42" s="11">
        <v>68</v>
      </c>
      <c r="I42" s="12">
        <v>1.7364657814096014</v>
      </c>
      <c r="J42" s="11">
        <v>19</v>
      </c>
      <c r="K42" s="11">
        <v>27</v>
      </c>
      <c r="L42" s="11">
        <v>2772</v>
      </c>
      <c r="M42" s="11">
        <v>245</v>
      </c>
      <c r="N42" s="11">
        <v>3017</v>
      </c>
      <c r="O42" s="12">
        <v>77.04290091930541</v>
      </c>
      <c r="P42" s="11">
        <v>115</v>
      </c>
      <c r="Q42" s="12">
        <v>2.936670071501532</v>
      </c>
      <c r="R42" s="11">
        <v>313</v>
      </c>
      <c r="S42" s="12">
        <v>7.9928498467824305</v>
      </c>
      <c r="T42" s="11">
        <v>25</v>
      </c>
      <c r="U42" s="11">
        <v>2498</v>
      </c>
      <c r="V42" s="11"/>
      <c r="W42" s="65"/>
      <c r="X42" s="11"/>
      <c r="Y42" s="65"/>
      <c r="Z42" s="11"/>
      <c r="AA42" s="11"/>
    </row>
    <row r="43" spans="1:27" ht="12.75">
      <c r="A43" s="25">
        <v>41</v>
      </c>
      <c r="B43" s="13" t="s">
        <v>366</v>
      </c>
      <c r="C43" s="11">
        <v>7631</v>
      </c>
      <c r="D43" s="11">
        <v>281</v>
      </c>
      <c r="E43" s="11">
        <v>13</v>
      </c>
      <c r="F43" s="11">
        <v>396</v>
      </c>
      <c r="G43" s="12">
        <v>7.085346215780998</v>
      </c>
      <c r="H43" s="11">
        <v>281</v>
      </c>
      <c r="I43" s="12">
        <v>5.027733047056718</v>
      </c>
      <c r="J43" s="11">
        <v>16</v>
      </c>
      <c r="K43" s="11">
        <v>33</v>
      </c>
      <c r="L43" s="11">
        <v>1505</v>
      </c>
      <c r="M43" s="11">
        <v>146</v>
      </c>
      <c r="N43" s="11">
        <v>1651</v>
      </c>
      <c r="O43" s="12">
        <v>29.540168187511185</v>
      </c>
      <c r="P43" s="11">
        <v>1824</v>
      </c>
      <c r="Q43" s="12">
        <v>32.63553408480945</v>
      </c>
      <c r="R43" s="11">
        <v>1069</v>
      </c>
      <c r="S43" s="12">
        <v>19.126856324923956</v>
      </c>
      <c r="T43" s="11">
        <v>25</v>
      </c>
      <c r="U43" s="11">
        <v>2042</v>
      </c>
      <c r="V43" s="11"/>
      <c r="W43" s="65"/>
      <c r="X43" s="11"/>
      <c r="Y43" s="65"/>
      <c r="Z43" s="11"/>
      <c r="AA43" s="11"/>
    </row>
    <row r="44" spans="1:27" ht="12.75">
      <c r="A44" s="25">
        <v>42</v>
      </c>
      <c r="B44" s="13" t="s">
        <v>113</v>
      </c>
      <c r="C44" s="11">
        <v>12119</v>
      </c>
      <c r="D44" s="11">
        <v>631</v>
      </c>
      <c r="E44" s="11">
        <v>14</v>
      </c>
      <c r="F44" s="11">
        <v>322</v>
      </c>
      <c r="G44" s="12">
        <v>3.7307380373073804</v>
      </c>
      <c r="H44" s="11">
        <v>448</v>
      </c>
      <c r="I44" s="12">
        <v>5.190592051905921</v>
      </c>
      <c r="J44" s="11">
        <v>9</v>
      </c>
      <c r="K44" s="11">
        <v>107</v>
      </c>
      <c r="L44" s="11">
        <v>5265</v>
      </c>
      <c r="M44" s="11">
        <v>312</v>
      </c>
      <c r="N44" s="11">
        <v>5577</v>
      </c>
      <c r="O44" s="12">
        <v>64.6159193604449</v>
      </c>
      <c r="P44" s="11">
        <v>973</v>
      </c>
      <c r="Q44" s="12">
        <v>11.27331711273317</v>
      </c>
      <c r="R44" s="11">
        <v>504</v>
      </c>
      <c r="S44" s="12">
        <v>5.839416058394161</v>
      </c>
      <c r="T44" s="11">
        <v>46</v>
      </c>
      <c r="U44" s="11">
        <v>3488</v>
      </c>
      <c r="V44" s="11"/>
      <c r="W44" s="65"/>
      <c r="X44" s="11"/>
      <c r="Y44" s="65"/>
      <c r="Z44" s="11"/>
      <c r="AA44" s="11"/>
    </row>
    <row r="45" spans="1:27" ht="12.75">
      <c r="A45" s="25">
        <v>43</v>
      </c>
      <c r="B45" s="13" t="s">
        <v>367</v>
      </c>
      <c r="C45" s="11">
        <v>7148</v>
      </c>
      <c r="D45" s="11">
        <v>458</v>
      </c>
      <c r="E45" s="11">
        <v>8</v>
      </c>
      <c r="F45" s="11">
        <v>166</v>
      </c>
      <c r="G45" s="12">
        <v>3.255540302020004</v>
      </c>
      <c r="H45" s="11">
        <v>81</v>
      </c>
      <c r="I45" s="12">
        <v>1.5885467738772308</v>
      </c>
      <c r="J45" s="11">
        <v>2</v>
      </c>
      <c r="K45" s="11">
        <v>41</v>
      </c>
      <c r="L45" s="11">
        <v>3680</v>
      </c>
      <c r="M45" s="11">
        <v>210</v>
      </c>
      <c r="N45" s="11">
        <v>3890</v>
      </c>
      <c r="O45" s="12">
        <v>76.28946852323986</v>
      </c>
      <c r="P45" s="11">
        <v>48</v>
      </c>
      <c r="Q45" s="12">
        <v>0.9413610511865073</v>
      </c>
      <c r="R45" s="11">
        <v>383</v>
      </c>
      <c r="S45" s="12">
        <v>7.511276720925672</v>
      </c>
      <c r="T45" s="11">
        <v>22</v>
      </c>
      <c r="U45" s="11">
        <v>2049</v>
      </c>
      <c r="V45" s="11"/>
      <c r="W45" s="65"/>
      <c r="X45" s="11"/>
      <c r="Y45" s="65"/>
      <c r="Z45" s="11"/>
      <c r="AA45" s="11"/>
    </row>
    <row r="46" spans="1:27" ht="12.75">
      <c r="A46" s="25">
        <v>44</v>
      </c>
      <c r="B46" s="13" t="s">
        <v>368</v>
      </c>
      <c r="C46" s="11">
        <v>13131</v>
      </c>
      <c r="D46" s="11">
        <v>591</v>
      </c>
      <c r="E46" s="11">
        <v>13</v>
      </c>
      <c r="F46" s="11">
        <v>154</v>
      </c>
      <c r="G46" s="12">
        <v>1.5757699785122277</v>
      </c>
      <c r="H46" s="11">
        <v>139</v>
      </c>
      <c r="I46" s="12">
        <v>1.4222858896961015</v>
      </c>
      <c r="J46" s="11">
        <v>17</v>
      </c>
      <c r="K46" s="11">
        <v>66</v>
      </c>
      <c r="L46" s="11">
        <v>7425</v>
      </c>
      <c r="M46" s="11">
        <v>536</v>
      </c>
      <c r="N46" s="11">
        <v>7961</v>
      </c>
      <c r="O46" s="12">
        <v>81.45912207101198</v>
      </c>
      <c r="P46" s="11">
        <v>333</v>
      </c>
      <c r="Q46" s="12">
        <v>3.4073467717179984</v>
      </c>
      <c r="R46" s="11">
        <v>449</v>
      </c>
      <c r="S46" s="12">
        <v>4.59429039189604</v>
      </c>
      <c r="T46" s="11">
        <v>50</v>
      </c>
      <c r="U46" s="11">
        <v>3358</v>
      </c>
      <c r="V46" s="11"/>
      <c r="W46" s="65"/>
      <c r="X46" s="11"/>
      <c r="Y46" s="65"/>
      <c r="Z46" s="11"/>
      <c r="AA46" s="11"/>
    </row>
    <row r="47" spans="1:27" ht="12.75">
      <c r="A47" s="25">
        <v>45</v>
      </c>
      <c r="B47" s="13" t="s">
        <v>369</v>
      </c>
      <c r="C47" s="11">
        <v>7125</v>
      </c>
      <c r="D47" s="11">
        <v>473</v>
      </c>
      <c r="E47" s="11">
        <v>3</v>
      </c>
      <c r="F47" s="11">
        <v>114</v>
      </c>
      <c r="G47" s="12">
        <v>2.145276627775687</v>
      </c>
      <c r="H47" s="11">
        <v>81</v>
      </c>
      <c r="I47" s="12">
        <v>1.524275498682725</v>
      </c>
      <c r="J47" s="11">
        <v>9</v>
      </c>
      <c r="K47" s="11">
        <v>22</v>
      </c>
      <c r="L47" s="11">
        <v>3979</v>
      </c>
      <c r="M47" s="11">
        <v>239</v>
      </c>
      <c r="N47" s="11">
        <v>4218</v>
      </c>
      <c r="O47" s="12">
        <v>79.37523522770041</v>
      </c>
      <c r="P47" s="11">
        <v>86</v>
      </c>
      <c r="Q47" s="12">
        <v>1.618366578848325</v>
      </c>
      <c r="R47" s="11">
        <v>268</v>
      </c>
      <c r="S47" s="12">
        <v>5.043281896876176</v>
      </c>
      <c r="T47" s="11">
        <v>40</v>
      </c>
      <c r="U47" s="11">
        <v>1811</v>
      </c>
      <c r="V47" s="11"/>
      <c r="W47" s="65"/>
      <c r="X47" s="11"/>
      <c r="Y47" s="65"/>
      <c r="Z47" s="11"/>
      <c r="AA47" s="11"/>
    </row>
    <row r="48" spans="1:27" ht="12.75">
      <c r="A48" s="25">
        <v>46</v>
      </c>
      <c r="B48" s="13" t="s">
        <v>114</v>
      </c>
      <c r="C48" s="11">
        <v>14070</v>
      </c>
      <c r="D48" s="11">
        <v>492</v>
      </c>
      <c r="E48" s="11">
        <v>9</v>
      </c>
      <c r="F48" s="11">
        <v>195</v>
      </c>
      <c r="G48" s="12">
        <v>1.9166502850402989</v>
      </c>
      <c r="H48" s="11">
        <v>453</v>
      </c>
      <c r="I48" s="12">
        <v>4.452526046785925</v>
      </c>
      <c r="J48" s="11">
        <v>44</v>
      </c>
      <c r="K48" s="11">
        <v>76</v>
      </c>
      <c r="L48" s="11">
        <v>6864</v>
      </c>
      <c r="M48" s="11">
        <v>539</v>
      </c>
      <c r="N48" s="11">
        <v>7403</v>
      </c>
      <c r="O48" s="12">
        <v>72.76390800078632</v>
      </c>
      <c r="P48" s="11">
        <v>538</v>
      </c>
      <c r="Q48" s="12">
        <v>5.287988991547081</v>
      </c>
      <c r="R48" s="11">
        <v>917</v>
      </c>
      <c r="S48" s="12">
        <v>9.013170827599765</v>
      </c>
      <c r="T48" s="11">
        <v>47</v>
      </c>
      <c r="U48" s="11">
        <v>3896</v>
      </c>
      <c r="V48" s="11"/>
      <c r="W48" s="65"/>
      <c r="X48" s="11"/>
      <c r="Y48" s="65"/>
      <c r="Z48" s="11"/>
      <c r="AA48" s="11"/>
    </row>
    <row r="49" spans="1:27" ht="12.75">
      <c r="A49" s="25">
        <v>47</v>
      </c>
      <c r="B49" s="13" t="s">
        <v>370</v>
      </c>
      <c r="C49" s="11">
        <v>12165</v>
      </c>
      <c r="D49" s="11">
        <v>340</v>
      </c>
      <c r="E49" s="11">
        <v>10</v>
      </c>
      <c r="F49" s="11">
        <v>390</v>
      </c>
      <c r="G49" s="12">
        <v>4.538049802187573</v>
      </c>
      <c r="H49" s="11">
        <v>187</v>
      </c>
      <c r="I49" s="12">
        <v>2.1759367000232723</v>
      </c>
      <c r="J49" s="11">
        <v>41</v>
      </c>
      <c r="K49" s="11">
        <v>51</v>
      </c>
      <c r="L49" s="11">
        <v>5553</v>
      </c>
      <c r="M49" s="11">
        <v>514</v>
      </c>
      <c r="N49" s="11">
        <v>6067</v>
      </c>
      <c r="O49" s="12">
        <v>70.59576448685128</v>
      </c>
      <c r="P49" s="11">
        <v>445</v>
      </c>
      <c r="Q49" s="12">
        <v>5.178031184547359</v>
      </c>
      <c r="R49" s="11">
        <v>1013</v>
      </c>
      <c r="S49" s="12">
        <v>11.787293460553874</v>
      </c>
      <c r="T49" s="11">
        <v>50</v>
      </c>
      <c r="U49" s="11">
        <v>3571</v>
      </c>
      <c r="V49" s="11"/>
      <c r="W49" s="65"/>
      <c r="X49" s="11"/>
      <c r="Y49" s="65"/>
      <c r="Z49" s="11"/>
      <c r="AA49" s="11"/>
    </row>
    <row r="50" spans="1:27" ht="12.75">
      <c r="A50" s="25">
        <v>48</v>
      </c>
      <c r="B50" s="13" t="s">
        <v>115</v>
      </c>
      <c r="C50" s="11">
        <v>6210</v>
      </c>
      <c r="D50" s="11">
        <v>334</v>
      </c>
      <c r="E50" s="11">
        <v>3</v>
      </c>
      <c r="F50" s="11">
        <v>162</v>
      </c>
      <c r="G50" s="12">
        <v>3.642086330935252</v>
      </c>
      <c r="H50" s="11">
        <v>73</v>
      </c>
      <c r="I50" s="12">
        <v>1.6411870503597121</v>
      </c>
      <c r="J50" s="11">
        <v>5</v>
      </c>
      <c r="K50" s="11">
        <v>25</v>
      </c>
      <c r="L50" s="11">
        <v>3340</v>
      </c>
      <c r="M50" s="11">
        <v>200</v>
      </c>
      <c r="N50" s="11">
        <v>3540</v>
      </c>
      <c r="O50" s="12">
        <v>79.58633093525181</v>
      </c>
      <c r="P50" s="11">
        <v>64</v>
      </c>
      <c r="Q50" s="12">
        <v>1.4388489208633095</v>
      </c>
      <c r="R50" s="11">
        <v>216</v>
      </c>
      <c r="S50" s="12">
        <v>4.856115107913669</v>
      </c>
      <c r="T50" s="11">
        <v>26</v>
      </c>
      <c r="U50" s="11">
        <v>1762</v>
      </c>
      <c r="V50" s="11"/>
      <c r="W50" s="65"/>
      <c r="X50" s="11"/>
      <c r="Y50" s="65"/>
      <c r="Z50" s="11"/>
      <c r="AA50" s="11"/>
    </row>
    <row r="51" spans="1:27" ht="12.75">
      <c r="A51" s="25">
        <v>49</v>
      </c>
      <c r="B51" s="13" t="s">
        <v>371</v>
      </c>
      <c r="C51" s="11">
        <v>6833</v>
      </c>
      <c r="D51" s="11">
        <v>419</v>
      </c>
      <c r="E51" s="11">
        <v>10</v>
      </c>
      <c r="F51" s="11">
        <v>162</v>
      </c>
      <c r="G51" s="12">
        <v>3.384872544922691</v>
      </c>
      <c r="H51" s="11">
        <v>166</v>
      </c>
      <c r="I51" s="12">
        <v>3.468449644797326</v>
      </c>
      <c r="J51" s="11">
        <v>6</v>
      </c>
      <c r="K51" s="11">
        <v>29</v>
      </c>
      <c r="L51" s="11">
        <v>3383</v>
      </c>
      <c r="M51" s="11">
        <v>207</v>
      </c>
      <c r="N51" s="11">
        <v>3590</v>
      </c>
      <c r="O51" s="12">
        <v>75.01044713748432</v>
      </c>
      <c r="P51" s="11">
        <v>186</v>
      </c>
      <c r="Q51" s="12">
        <v>3.8863351441704976</v>
      </c>
      <c r="R51" s="11">
        <v>198</v>
      </c>
      <c r="S51" s="12">
        <v>4.1370664437944</v>
      </c>
      <c r="T51" s="11">
        <v>20</v>
      </c>
      <c r="U51" s="11">
        <v>2047</v>
      </c>
      <c r="V51" s="11"/>
      <c r="W51" s="65"/>
      <c r="X51" s="11"/>
      <c r="Y51" s="65"/>
      <c r="Z51" s="11"/>
      <c r="AA51" s="11"/>
    </row>
    <row r="52" spans="1:27" ht="12.75">
      <c r="A52" s="25">
        <v>50</v>
      </c>
      <c r="B52" s="13" t="s">
        <v>372</v>
      </c>
      <c r="C52" s="11">
        <v>6025</v>
      </c>
      <c r="D52" s="11">
        <v>312</v>
      </c>
      <c r="E52" s="11">
        <v>9</v>
      </c>
      <c r="F52" s="11">
        <v>274</v>
      </c>
      <c r="G52" s="12">
        <v>6.9578466226510916</v>
      </c>
      <c r="H52" s="11">
        <v>255</v>
      </c>
      <c r="I52" s="12">
        <v>6.475368207211783</v>
      </c>
      <c r="J52" s="11">
        <v>7</v>
      </c>
      <c r="K52" s="11">
        <v>22</v>
      </c>
      <c r="L52" s="11">
        <v>1299</v>
      </c>
      <c r="M52" s="11">
        <v>83</v>
      </c>
      <c r="N52" s="11">
        <v>1382</v>
      </c>
      <c r="O52" s="12">
        <v>35.0939563230066</v>
      </c>
      <c r="P52" s="11">
        <v>1070</v>
      </c>
      <c r="Q52" s="12">
        <v>27.171152869476895</v>
      </c>
      <c r="R52" s="11">
        <v>578</v>
      </c>
      <c r="S52" s="12">
        <v>14.677501269680041</v>
      </c>
      <c r="T52" s="11">
        <v>29</v>
      </c>
      <c r="U52" s="11">
        <v>2087</v>
      </c>
      <c r="V52" s="11"/>
      <c r="W52" s="65"/>
      <c r="X52" s="11"/>
      <c r="Y52" s="65"/>
      <c r="Z52" s="11"/>
      <c r="AA52" s="11"/>
    </row>
    <row r="53" spans="1:27" ht="12.75">
      <c r="A53" s="25">
        <v>51</v>
      </c>
      <c r="B53" s="13" t="s">
        <v>373</v>
      </c>
      <c r="C53" s="11">
        <v>6446</v>
      </c>
      <c r="D53" s="11">
        <v>297</v>
      </c>
      <c r="E53" s="11">
        <v>3</v>
      </c>
      <c r="F53" s="11">
        <v>45</v>
      </c>
      <c r="G53" s="12">
        <v>1.1335012594458438</v>
      </c>
      <c r="H53" s="11">
        <v>52</v>
      </c>
      <c r="I53" s="12">
        <v>1.309823677581864</v>
      </c>
      <c r="J53" s="11">
        <v>11</v>
      </c>
      <c r="K53" s="11">
        <v>29</v>
      </c>
      <c r="L53" s="11">
        <v>3063</v>
      </c>
      <c r="M53" s="11">
        <v>179</v>
      </c>
      <c r="N53" s="11">
        <v>3242</v>
      </c>
      <c r="O53" s="12">
        <v>81.66246851385391</v>
      </c>
      <c r="P53" s="11">
        <v>71</v>
      </c>
      <c r="Q53" s="12">
        <v>1.7884130982367759</v>
      </c>
      <c r="R53" s="11">
        <v>203</v>
      </c>
      <c r="S53" s="12">
        <v>5.113350125944584</v>
      </c>
      <c r="T53" s="11">
        <v>17</v>
      </c>
      <c r="U53" s="11">
        <v>2476</v>
      </c>
      <c r="V53" s="11"/>
      <c r="W53" s="65"/>
      <c r="X53" s="11"/>
      <c r="Y53" s="65"/>
      <c r="Z53" s="11"/>
      <c r="AA53" s="11"/>
    </row>
    <row r="54" spans="1:27" ht="12.75">
      <c r="A54" s="25">
        <v>52</v>
      </c>
      <c r="B54" s="13" t="s">
        <v>374</v>
      </c>
      <c r="C54" s="11">
        <v>7195</v>
      </c>
      <c r="D54" s="11">
        <v>392</v>
      </c>
      <c r="E54" s="11">
        <v>4</v>
      </c>
      <c r="F54" s="11">
        <v>131</v>
      </c>
      <c r="G54" s="12">
        <v>2.520685010583029</v>
      </c>
      <c r="H54" s="11">
        <v>95</v>
      </c>
      <c r="I54" s="12">
        <v>1.8279776794304408</v>
      </c>
      <c r="J54" s="11">
        <v>6</v>
      </c>
      <c r="K54" s="11">
        <v>47</v>
      </c>
      <c r="L54" s="11">
        <v>3841</v>
      </c>
      <c r="M54" s="11">
        <v>272</v>
      </c>
      <c r="N54" s="11">
        <v>4113</v>
      </c>
      <c r="O54" s="12">
        <v>79.14181258418319</v>
      </c>
      <c r="P54" s="11">
        <v>103</v>
      </c>
      <c r="Q54" s="12">
        <v>1.9819126419087933</v>
      </c>
      <c r="R54" s="11">
        <v>283</v>
      </c>
      <c r="S54" s="12">
        <v>5.445449297671734</v>
      </c>
      <c r="T54" s="11">
        <v>23</v>
      </c>
      <c r="U54" s="11">
        <v>1998</v>
      </c>
      <c r="V54" s="11"/>
      <c r="W54" s="65"/>
      <c r="X54" s="11"/>
      <c r="Y54" s="65"/>
      <c r="Z54" s="11"/>
      <c r="AA54" s="11"/>
    </row>
    <row r="55" spans="1:27" ht="12.75">
      <c r="A55" s="25">
        <v>53</v>
      </c>
      <c r="B55" s="13" t="s">
        <v>116</v>
      </c>
      <c r="C55" s="11">
        <v>8025</v>
      </c>
      <c r="D55" s="11">
        <v>402</v>
      </c>
      <c r="E55" s="11">
        <v>4</v>
      </c>
      <c r="F55" s="11">
        <v>296</v>
      </c>
      <c r="G55" s="12">
        <v>4.838182412553122</v>
      </c>
      <c r="H55" s="11">
        <v>315</v>
      </c>
      <c r="I55" s="12">
        <v>5.148741418764303</v>
      </c>
      <c r="J55" s="11">
        <v>15</v>
      </c>
      <c r="K55" s="11">
        <v>55</v>
      </c>
      <c r="L55" s="11">
        <v>3172</v>
      </c>
      <c r="M55" s="11">
        <v>221</v>
      </c>
      <c r="N55" s="11">
        <v>3393</v>
      </c>
      <c r="O55" s="12">
        <v>55.459300424975474</v>
      </c>
      <c r="P55" s="11">
        <v>865</v>
      </c>
      <c r="Q55" s="12">
        <v>14.138607388035307</v>
      </c>
      <c r="R55" s="11">
        <v>744</v>
      </c>
      <c r="S55" s="12">
        <v>12.160836874795685</v>
      </c>
      <c r="T55" s="11">
        <v>29</v>
      </c>
      <c r="U55" s="11">
        <v>1907</v>
      </c>
      <c r="V55" s="11"/>
      <c r="W55" s="65"/>
      <c r="X55" s="11"/>
      <c r="Y55" s="65"/>
      <c r="Z55" s="11"/>
      <c r="AA55" s="11"/>
    </row>
    <row r="56" spans="1:27" ht="12.75">
      <c r="A56" s="25">
        <v>54</v>
      </c>
      <c r="B56" s="13" t="s">
        <v>375</v>
      </c>
      <c r="C56" s="11">
        <v>6788</v>
      </c>
      <c r="D56" s="11">
        <v>432</v>
      </c>
      <c r="E56" s="11">
        <v>9</v>
      </c>
      <c r="F56" s="11">
        <v>212</v>
      </c>
      <c r="G56" s="12">
        <v>4.408400914951134</v>
      </c>
      <c r="H56" s="11">
        <v>212</v>
      </c>
      <c r="I56" s="12">
        <v>4.408400914951134</v>
      </c>
      <c r="J56" s="11">
        <v>12</v>
      </c>
      <c r="K56" s="11">
        <v>27</v>
      </c>
      <c r="L56" s="11">
        <v>1402</v>
      </c>
      <c r="M56" s="11">
        <v>79</v>
      </c>
      <c r="N56" s="11">
        <v>1481</v>
      </c>
      <c r="O56" s="12">
        <v>30.796423372842586</v>
      </c>
      <c r="P56" s="11">
        <v>1673</v>
      </c>
      <c r="Q56" s="12">
        <v>34.78893740902475</v>
      </c>
      <c r="R56" s="11">
        <v>729</v>
      </c>
      <c r="S56" s="12">
        <v>15.159076731129135</v>
      </c>
      <c r="T56" s="11">
        <v>22</v>
      </c>
      <c r="U56" s="11">
        <v>1979</v>
      </c>
      <c r="V56" s="11"/>
      <c r="W56" s="65"/>
      <c r="X56" s="11"/>
      <c r="Y56" s="65"/>
      <c r="Z56" s="11"/>
      <c r="AA56" s="11"/>
    </row>
    <row r="57" spans="1:27" ht="12.75">
      <c r="A57" s="25">
        <v>55</v>
      </c>
      <c r="B57" s="13" t="s">
        <v>376</v>
      </c>
      <c r="C57" s="11">
        <v>5679</v>
      </c>
      <c r="D57" s="11">
        <v>134</v>
      </c>
      <c r="E57" s="11">
        <v>1</v>
      </c>
      <c r="F57" s="11">
        <v>49</v>
      </c>
      <c r="G57" s="12">
        <v>1.2714063310845876</v>
      </c>
      <c r="H57" s="11">
        <v>136</v>
      </c>
      <c r="I57" s="12">
        <v>3.5288012454592628</v>
      </c>
      <c r="J57" s="11">
        <v>7</v>
      </c>
      <c r="K57" s="11">
        <v>30</v>
      </c>
      <c r="L57" s="11">
        <v>2824</v>
      </c>
      <c r="M57" s="11">
        <v>267</v>
      </c>
      <c r="N57" s="11">
        <v>3091</v>
      </c>
      <c r="O57" s="12">
        <v>80.20238713025428</v>
      </c>
      <c r="P57" s="11">
        <v>175</v>
      </c>
      <c r="Q57" s="12">
        <v>4.54073689673067</v>
      </c>
      <c r="R57" s="11">
        <v>217</v>
      </c>
      <c r="S57" s="12">
        <v>5.6305137519460295</v>
      </c>
      <c r="T57" s="11">
        <v>14</v>
      </c>
      <c r="U57" s="11">
        <v>1825</v>
      </c>
      <c r="V57" s="11"/>
      <c r="W57" s="65"/>
      <c r="X57" s="11"/>
      <c r="Y57" s="65"/>
      <c r="Z57" s="11"/>
      <c r="AA57" s="11"/>
    </row>
    <row r="58" spans="1:27" ht="12.75">
      <c r="A58" s="25">
        <v>56</v>
      </c>
      <c r="B58" s="13" t="s">
        <v>377</v>
      </c>
      <c r="C58" s="11">
        <v>6071</v>
      </c>
      <c r="D58" s="11">
        <v>232</v>
      </c>
      <c r="E58" s="11">
        <v>5</v>
      </c>
      <c r="F58" s="11">
        <v>67</v>
      </c>
      <c r="G58" s="12">
        <v>1.6164053075995177</v>
      </c>
      <c r="H58" s="11">
        <v>143</v>
      </c>
      <c r="I58" s="12">
        <v>3.44993968636912</v>
      </c>
      <c r="J58" s="11">
        <v>1</v>
      </c>
      <c r="K58" s="11">
        <v>44</v>
      </c>
      <c r="L58" s="11">
        <v>3013</v>
      </c>
      <c r="M58" s="11">
        <v>212</v>
      </c>
      <c r="N58" s="11">
        <v>3225</v>
      </c>
      <c r="O58" s="12">
        <v>77.80458383594693</v>
      </c>
      <c r="P58" s="11">
        <v>122</v>
      </c>
      <c r="Q58" s="12">
        <v>2.9433051869722555</v>
      </c>
      <c r="R58" s="11">
        <v>286</v>
      </c>
      <c r="S58" s="12">
        <v>6.89987937273824</v>
      </c>
      <c r="T58" s="11">
        <v>20</v>
      </c>
      <c r="U58" s="11">
        <v>1926</v>
      </c>
      <c r="V58" s="11"/>
      <c r="W58" s="65"/>
      <c r="X58" s="11"/>
      <c r="Y58" s="65"/>
      <c r="Z58" s="11"/>
      <c r="AA58" s="11"/>
    </row>
    <row r="59" spans="1:27" ht="12.75">
      <c r="A59" s="25">
        <v>57</v>
      </c>
      <c r="B59" s="13" t="s">
        <v>117</v>
      </c>
      <c r="C59" s="11">
        <v>7002</v>
      </c>
      <c r="D59" s="11">
        <v>394</v>
      </c>
      <c r="E59" s="11">
        <v>2</v>
      </c>
      <c r="F59" s="11">
        <v>83</v>
      </c>
      <c r="G59" s="12">
        <v>1.5569311573813545</v>
      </c>
      <c r="H59" s="11">
        <v>201</v>
      </c>
      <c r="I59" s="12">
        <v>3.7703995498030385</v>
      </c>
      <c r="J59" s="11">
        <v>7</v>
      </c>
      <c r="K59" s="11">
        <v>66</v>
      </c>
      <c r="L59" s="11">
        <v>3874</v>
      </c>
      <c r="M59" s="11">
        <v>244</v>
      </c>
      <c r="N59" s="11">
        <v>4118</v>
      </c>
      <c r="O59" s="12">
        <v>77.2462952541737</v>
      </c>
      <c r="P59" s="11">
        <v>227</v>
      </c>
      <c r="Q59" s="12">
        <v>4.2581129244044265</v>
      </c>
      <c r="R59" s="11">
        <v>210</v>
      </c>
      <c r="S59" s="12">
        <v>3.9392234102419805</v>
      </c>
      <c r="T59" s="11">
        <v>23</v>
      </c>
      <c r="U59" s="11">
        <v>1671</v>
      </c>
      <c r="V59" s="11"/>
      <c r="W59" s="65"/>
      <c r="X59" s="11"/>
      <c r="Y59" s="65"/>
      <c r="Z59" s="11"/>
      <c r="AA59" s="11"/>
    </row>
    <row r="60" spans="1:27" ht="12.75">
      <c r="A60" s="25">
        <v>58</v>
      </c>
      <c r="B60" s="13" t="s">
        <v>378</v>
      </c>
      <c r="C60" s="11">
        <v>7287</v>
      </c>
      <c r="D60" s="11">
        <v>121</v>
      </c>
      <c r="E60" s="11">
        <v>3</v>
      </c>
      <c r="F60" s="11">
        <v>12</v>
      </c>
      <c r="G60" s="12">
        <v>0.2684563758389262</v>
      </c>
      <c r="H60" s="11">
        <v>117</v>
      </c>
      <c r="I60" s="12">
        <v>2.61744966442953</v>
      </c>
      <c r="J60" s="11">
        <v>27</v>
      </c>
      <c r="K60" s="11">
        <v>35</v>
      </c>
      <c r="L60" s="11">
        <v>2562</v>
      </c>
      <c r="M60" s="11">
        <v>504</v>
      </c>
      <c r="N60" s="11">
        <v>3066</v>
      </c>
      <c r="O60" s="12">
        <v>68.59060402684564</v>
      </c>
      <c r="P60" s="11">
        <v>270</v>
      </c>
      <c r="Q60" s="12">
        <v>6.0402684563758395</v>
      </c>
      <c r="R60" s="11">
        <v>775</v>
      </c>
      <c r="S60" s="12">
        <v>17.337807606263983</v>
      </c>
      <c r="T60" s="11">
        <v>44</v>
      </c>
      <c r="U60" s="11">
        <v>2817</v>
      </c>
      <c r="V60" s="11"/>
      <c r="W60" s="65"/>
      <c r="X60" s="11"/>
      <c r="Y60" s="65"/>
      <c r="Z60" s="11"/>
      <c r="AA60" s="11"/>
    </row>
    <row r="61" spans="1:27" ht="12.75">
      <c r="A61" s="25">
        <v>59</v>
      </c>
      <c r="B61" s="13" t="s">
        <v>379</v>
      </c>
      <c r="C61" s="11">
        <v>7488</v>
      </c>
      <c r="D61" s="11">
        <v>142</v>
      </c>
      <c r="E61" s="11">
        <v>3</v>
      </c>
      <c r="F61" s="11">
        <v>20</v>
      </c>
      <c r="G61" s="12">
        <v>0.41485169052063886</v>
      </c>
      <c r="H61" s="11">
        <v>105</v>
      </c>
      <c r="I61" s="12">
        <v>2.177971375233354</v>
      </c>
      <c r="J61" s="11">
        <v>24</v>
      </c>
      <c r="K61" s="11">
        <v>32</v>
      </c>
      <c r="L61" s="11">
        <v>2762</v>
      </c>
      <c r="M61" s="11">
        <v>460</v>
      </c>
      <c r="N61" s="11">
        <v>3222</v>
      </c>
      <c r="O61" s="12">
        <v>66.83260734287492</v>
      </c>
      <c r="P61" s="11">
        <v>291</v>
      </c>
      <c r="Q61" s="12">
        <v>6.036092097075295</v>
      </c>
      <c r="R61" s="11">
        <v>958</v>
      </c>
      <c r="S61" s="12">
        <v>19.8713959759386</v>
      </c>
      <c r="T61" s="11">
        <v>24</v>
      </c>
      <c r="U61" s="11">
        <v>2667</v>
      </c>
      <c r="V61" s="11"/>
      <c r="W61" s="65"/>
      <c r="X61" s="11"/>
      <c r="Y61" s="65"/>
      <c r="Z61" s="11"/>
      <c r="AA61" s="11"/>
    </row>
    <row r="62" spans="1:27" ht="12.75">
      <c r="A62" s="25">
        <v>60</v>
      </c>
      <c r="B62" s="13" t="s">
        <v>118</v>
      </c>
      <c r="C62" s="11">
        <v>7467</v>
      </c>
      <c r="D62" s="11">
        <v>532</v>
      </c>
      <c r="E62" s="11">
        <v>6</v>
      </c>
      <c r="F62" s="11">
        <v>110</v>
      </c>
      <c r="G62" s="12">
        <v>2.0606968902210565</v>
      </c>
      <c r="H62" s="11">
        <v>111</v>
      </c>
      <c r="I62" s="12">
        <v>2.0794304983139753</v>
      </c>
      <c r="J62" s="11">
        <v>7</v>
      </c>
      <c r="K62" s="11">
        <v>46</v>
      </c>
      <c r="L62" s="11">
        <v>3699</v>
      </c>
      <c r="M62" s="11">
        <v>203</v>
      </c>
      <c r="N62" s="11">
        <v>3902</v>
      </c>
      <c r="O62" s="12">
        <v>73.09853877856875</v>
      </c>
      <c r="P62" s="11">
        <v>189</v>
      </c>
      <c r="Q62" s="12">
        <v>3.5406519295616334</v>
      </c>
      <c r="R62" s="11">
        <v>403</v>
      </c>
      <c r="S62" s="12">
        <v>7.549644061446234</v>
      </c>
      <c r="T62" s="11">
        <v>32</v>
      </c>
      <c r="U62" s="11">
        <v>2129</v>
      </c>
      <c r="V62" s="11"/>
      <c r="W62" s="65"/>
      <c r="X62" s="11"/>
      <c r="Y62" s="65"/>
      <c r="Z62" s="11"/>
      <c r="AA62" s="11"/>
    </row>
    <row r="63" spans="1:21" ht="12.75">
      <c r="A63" s="66" t="s">
        <v>171</v>
      </c>
      <c r="B63" s="133" t="s">
        <v>89</v>
      </c>
      <c r="C63" s="11">
        <v>98283</v>
      </c>
      <c r="D63" s="204">
        <v>3856</v>
      </c>
      <c r="E63" s="243">
        <v>136</v>
      </c>
      <c r="F63" s="204">
        <v>2912</v>
      </c>
      <c r="G63" s="65">
        <v>4.899305146625839</v>
      </c>
      <c r="H63" s="11">
        <v>3862</v>
      </c>
      <c r="I63" s="65">
        <v>6.497636152564901</v>
      </c>
      <c r="J63" s="11">
        <v>215</v>
      </c>
      <c r="K63" s="11">
        <v>504</v>
      </c>
      <c r="L63" s="11">
        <v>18810</v>
      </c>
      <c r="M63" s="11">
        <v>1669</v>
      </c>
      <c r="N63" s="11">
        <v>20479</v>
      </c>
      <c r="O63" s="65">
        <v>34.45496912697478</v>
      </c>
      <c r="P63" s="11">
        <v>17755</v>
      </c>
      <c r="Q63" s="65">
        <v>29.871965274155826</v>
      </c>
      <c r="R63" s="14">
        <v>9389</v>
      </c>
      <c r="S63" s="65">
        <v>15.796557699749314</v>
      </c>
      <c r="T63" s="11">
        <v>329</v>
      </c>
      <c r="U63" s="11">
        <v>38846</v>
      </c>
    </row>
    <row r="64" spans="1:21" ht="12.75">
      <c r="A64" s="66" t="s">
        <v>172</v>
      </c>
      <c r="B64" s="133" t="s">
        <v>90</v>
      </c>
      <c r="C64" s="13">
        <v>60714</v>
      </c>
      <c r="D64" s="204">
        <v>3167</v>
      </c>
      <c r="E64" s="243">
        <v>55</v>
      </c>
      <c r="F64" s="204">
        <v>2379</v>
      </c>
      <c r="G64" s="65">
        <v>5.416789999772308</v>
      </c>
      <c r="H64" s="13">
        <v>720</v>
      </c>
      <c r="I64" s="65">
        <v>1.6393815888339898</v>
      </c>
      <c r="J64" s="13">
        <v>104</v>
      </c>
      <c r="K64" s="13">
        <v>314</v>
      </c>
      <c r="L64" s="13">
        <v>30518</v>
      </c>
      <c r="M64" s="13">
        <v>2146</v>
      </c>
      <c r="N64" s="11">
        <v>32664</v>
      </c>
      <c r="O64" s="65">
        <v>74.373278080102</v>
      </c>
      <c r="P64" s="13">
        <v>1255</v>
      </c>
      <c r="Q64" s="65">
        <v>2.8575331860925797</v>
      </c>
      <c r="R64" s="13">
        <v>3025</v>
      </c>
      <c r="S64" s="65">
        <v>6.887679591976139</v>
      </c>
      <c r="T64" s="13">
        <v>236</v>
      </c>
      <c r="U64" s="13">
        <v>16795</v>
      </c>
    </row>
    <row r="65" spans="1:21" ht="12.75">
      <c r="A65" s="66" t="s">
        <v>173</v>
      </c>
      <c r="B65" s="133" t="s">
        <v>91</v>
      </c>
      <c r="C65" s="13">
        <v>69258</v>
      </c>
      <c r="D65" s="204">
        <v>2202</v>
      </c>
      <c r="E65" s="243">
        <v>44</v>
      </c>
      <c r="F65" s="204">
        <v>655</v>
      </c>
      <c r="G65" s="65">
        <v>1.471447185155232</v>
      </c>
      <c r="H65" s="13">
        <v>921</v>
      </c>
      <c r="I65" s="65">
        <v>2.0690119962259064</v>
      </c>
      <c r="J65" s="13">
        <v>176</v>
      </c>
      <c r="K65" s="13">
        <v>319</v>
      </c>
      <c r="L65" s="13">
        <v>30474</v>
      </c>
      <c r="M65" s="13">
        <v>3000</v>
      </c>
      <c r="N65" s="11">
        <v>33474</v>
      </c>
      <c r="O65" s="65">
        <v>75.19881385631487</v>
      </c>
      <c r="P65" s="13">
        <v>2065</v>
      </c>
      <c r="Q65" s="65">
        <v>4.638989980680235</v>
      </c>
      <c r="R65" s="13">
        <v>4374</v>
      </c>
      <c r="S65" s="65">
        <v>9.826122118883946</v>
      </c>
      <c r="T65" s="13">
        <v>284</v>
      </c>
      <c r="U65" s="13">
        <v>24744</v>
      </c>
    </row>
    <row r="66" spans="1:21" ht="12.75">
      <c r="A66" s="136" t="s">
        <v>174</v>
      </c>
      <c r="B66" s="134" t="s">
        <v>92</v>
      </c>
      <c r="C66" s="13">
        <v>125346</v>
      </c>
      <c r="D66" s="204">
        <v>5443</v>
      </c>
      <c r="E66" s="243">
        <v>119</v>
      </c>
      <c r="F66" s="204">
        <v>3315</v>
      </c>
      <c r="G66" s="65">
        <v>3.7250957962041107</v>
      </c>
      <c r="H66" s="13">
        <v>2224</v>
      </c>
      <c r="I66" s="65">
        <v>2.499129125417177</v>
      </c>
      <c r="J66" s="13">
        <v>265</v>
      </c>
      <c r="K66" s="13">
        <v>579</v>
      </c>
      <c r="L66" s="13">
        <v>60618</v>
      </c>
      <c r="M66" s="13">
        <v>4498</v>
      </c>
      <c r="N66" s="11">
        <v>65116</v>
      </c>
      <c r="O66" s="65">
        <v>73.17144430335651</v>
      </c>
      <c r="P66" s="13">
        <v>3227</v>
      </c>
      <c r="Q66" s="65">
        <v>3.626209391960985</v>
      </c>
      <c r="R66" s="13">
        <v>8275</v>
      </c>
      <c r="S66" s="65">
        <v>9.298693126271196</v>
      </c>
      <c r="T66" s="13">
        <v>428</v>
      </c>
      <c r="U66" s="13">
        <v>36355</v>
      </c>
    </row>
    <row r="67" spans="1:21" ht="12.75">
      <c r="A67" s="136" t="s">
        <v>175</v>
      </c>
      <c r="B67" s="128" t="s">
        <v>93</v>
      </c>
      <c r="C67" s="13">
        <v>107779</v>
      </c>
      <c r="D67" s="204">
        <v>6172</v>
      </c>
      <c r="E67" s="243">
        <v>129</v>
      </c>
      <c r="F67" s="204">
        <v>2894</v>
      </c>
      <c r="G67" s="65">
        <v>3.656856922629803</v>
      </c>
      <c r="H67" s="13">
        <v>3454</v>
      </c>
      <c r="I67" s="65">
        <v>4.364472636753055</v>
      </c>
      <c r="J67" s="13">
        <v>132</v>
      </c>
      <c r="K67" s="13">
        <v>787</v>
      </c>
      <c r="L67" s="13">
        <v>50598</v>
      </c>
      <c r="M67" s="13">
        <v>3114</v>
      </c>
      <c r="N67" s="11">
        <v>53712</v>
      </c>
      <c r="O67" s="65">
        <v>67.87045578033587</v>
      </c>
      <c r="P67" s="13">
        <v>6211</v>
      </c>
      <c r="Q67" s="65">
        <v>7.848216429320562</v>
      </c>
      <c r="R67" s="13">
        <v>5247</v>
      </c>
      <c r="S67" s="65">
        <v>6.630106521436965</v>
      </c>
      <c r="T67" s="13">
        <v>401</v>
      </c>
      <c r="U67" s="13">
        <v>28640</v>
      </c>
    </row>
  </sheetData>
  <sheetProtection password="EE3C" sheet="1" objects="1" scenarios="1"/>
  <mergeCells count="2">
    <mergeCell ref="C1:U1"/>
    <mergeCell ref="A1:B1"/>
  </mergeCells>
  <hyperlinks>
    <hyperlink ref="A1" location="Front!A1" display="Click here to return to homepage"/>
    <hyperlink ref="A1:B1" location="'Data by topic'!A1" display="Click here to return to topic homepage"/>
  </hyperlink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R67"/>
  <sheetViews>
    <sheetView zoomScalePageLayoutView="0" workbookViewId="0" topLeftCell="A1">
      <pane xSplit="2" ySplit="2" topLeftCell="C3" activePane="bottomRight" state="frozen"/>
      <selection pane="topLeft" activeCell="A1" sqref="A1"/>
      <selection pane="topRight" activeCell="C1" sqref="C1"/>
      <selection pane="bottomLeft" activeCell="A3" sqref="A3"/>
      <selection pane="bottomRight" activeCell="A1" sqref="A1:B1"/>
    </sheetView>
  </sheetViews>
  <sheetFormatPr defaultColWidth="9.140625" defaultRowHeight="12.75"/>
  <cols>
    <col min="1" max="1" width="16.28125" style="13" customWidth="1"/>
    <col min="2" max="2" width="52.28125" style="13" bestFit="1" customWidth="1"/>
    <col min="3" max="18" width="16.140625" style="13" customWidth="1"/>
    <col min="19" max="16384" width="9.140625" style="13" customWidth="1"/>
  </cols>
  <sheetData>
    <row r="1" spans="1:18" ht="48.75" customHeight="1">
      <c r="A1" s="355" t="s">
        <v>413</v>
      </c>
      <c r="B1" s="356"/>
      <c r="C1" s="342" t="s">
        <v>336</v>
      </c>
      <c r="D1" s="342"/>
      <c r="E1" s="342"/>
      <c r="F1" s="342"/>
      <c r="G1" s="342"/>
      <c r="H1" s="342"/>
      <c r="I1" s="342"/>
      <c r="J1" s="342"/>
      <c r="K1" s="342"/>
      <c r="L1" s="342"/>
      <c r="M1" s="342"/>
      <c r="N1" s="342"/>
      <c r="O1" s="342"/>
      <c r="P1" s="342"/>
      <c r="Q1" s="342"/>
      <c r="R1" s="342"/>
    </row>
    <row r="2" spans="1:18" s="63" customFormat="1" ht="88.5" customHeight="1">
      <c r="A2" s="177" t="s">
        <v>338</v>
      </c>
      <c r="B2" s="177" t="s">
        <v>339</v>
      </c>
      <c r="C2" s="246" t="s">
        <v>265</v>
      </c>
      <c r="D2" s="246" t="s">
        <v>266</v>
      </c>
      <c r="E2" s="246" t="s">
        <v>278</v>
      </c>
      <c r="F2" s="246" t="s">
        <v>267</v>
      </c>
      <c r="G2" s="246" t="s">
        <v>268</v>
      </c>
      <c r="H2" s="246" t="s">
        <v>269</v>
      </c>
      <c r="I2" s="246" t="s">
        <v>270</v>
      </c>
      <c r="J2" s="246" t="s">
        <v>271</v>
      </c>
      <c r="K2" s="246" t="s">
        <v>279</v>
      </c>
      <c r="L2" s="246" t="s">
        <v>272</v>
      </c>
      <c r="M2" s="246" t="s">
        <v>273</v>
      </c>
      <c r="N2" s="246" t="s">
        <v>274</v>
      </c>
      <c r="O2" s="246" t="s">
        <v>285</v>
      </c>
      <c r="P2" s="246" t="s">
        <v>275</v>
      </c>
      <c r="Q2" s="246" t="s">
        <v>276</v>
      </c>
      <c r="R2" s="246" t="s">
        <v>277</v>
      </c>
    </row>
    <row r="3" spans="1:18" ht="12.75">
      <c r="A3" s="13">
        <v>1</v>
      </c>
      <c r="B3" s="13" t="s">
        <v>340</v>
      </c>
      <c r="C3" s="11">
        <v>8024</v>
      </c>
      <c r="D3" s="11">
        <v>1618</v>
      </c>
      <c r="E3" s="135">
        <v>20.164506480558327</v>
      </c>
      <c r="F3" s="11">
        <v>956</v>
      </c>
      <c r="G3" s="11">
        <v>871</v>
      </c>
      <c r="H3" s="11">
        <v>244</v>
      </c>
      <c r="I3" s="11">
        <v>769</v>
      </c>
      <c r="J3" s="11">
        <v>2903</v>
      </c>
      <c r="K3" s="12">
        <v>36.17896311066799</v>
      </c>
      <c r="L3" s="11">
        <v>663</v>
      </c>
      <c r="M3" s="11">
        <v>178</v>
      </c>
      <c r="N3" s="11">
        <v>693</v>
      </c>
      <c r="O3" s="12">
        <v>8.636590229312063</v>
      </c>
      <c r="P3" s="11">
        <v>292</v>
      </c>
      <c r="Q3" s="11">
        <v>41</v>
      </c>
      <c r="R3" s="11">
        <v>358</v>
      </c>
    </row>
    <row r="4" spans="1:18" ht="12.75">
      <c r="A4" s="13">
        <v>2</v>
      </c>
      <c r="B4" s="13" t="s">
        <v>341</v>
      </c>
      <c r="C4" s="11">
        <v>7629</v>
      </c>
      <c r="D4" s="11">
        <v>1383</v>
      </c>
      <c r="E4" s="135">
        <v>18.128195045222178</v>
      </c>
      <c r="F4" s="11">
        <v>682</v>
      </c>
      <c r="G4" s="11">
        <v>767</v>
      </c>
      <c r="H4" s="11">
        <v>209</v>
      </c>
      <c r="I4" s="11">
        <v>703</v>
      </c>
      <c r="J4" s="11">
        <v>3248</v>
      </c>
      <c r="K4" s="12">
        <v>42.574387206711236</v>
      </c>
      <c r="L4" s="11">
        <v>637</v>
      </c>
      <c r="M4" s="11">
        <v>151</v>
      </c>
      <c r="N4" s="11">
        <v>840</v>
      </c>
      <c r="O4" s="12">
        <v>11.010617381046009</v>
      </c>
      <c r="P4" s="11">
        <v>209</v>
      </c>
      <c r="Q4" s="11">
        <v>49</v>
      </c>
      <c r="R4" s="11">
        <v>581</v>
      </c>
    </row>
    <row r="5" spans="1:18" ht="12.75">
      <c r="A5" s="13">
        <v>3</v>
      </c>
      <c r="B5" s="13" t="s">
        <v>99</v>
      </c>
      <c r="C5" s="11">
        <v>8013</v>
      </c>
      <c r="D5" s="11">
        <v>908</v>
      </c>
      <c r="E5" s="135">
        <v>11.331586172469736</v>
      </c>
      <c r="F5" s="11">
        <v>823</v>
      </c>
      <c r="G5" s="11">
        <v>1089</v>
      </c>
      <c r="H5" s="11">
        <v>276</v>
      </c>
      <c r="I5" s="11">
        <v>1228</v>
      </c>
      <c r="J5" s="11">
        <v>3355</v>
      </c>
      <c r="K5" s="12">
        <v>41.869462124048425</v>
      </c>
      <c r="L5" s="11">
        <v>334</v>
      </c>
      <c r="M5" s="11">
        <v>214</v>
      </c>
      <c r="N5" s="11">
        <v>731</v>
      </c>
      <c r="O5" s="12">
        <v>9.122675652065395</v>
      </c>
      <c r="P5" s="11">
        <v>129</v>
      </c>
      <c r="Q5" s="11">
        <v>20</v>
      </c>
      <c r="R5" s="11">
        <v>582</v>
      </c>
    </row>
    <row r="6" spans="1:18" ht="12.75">
      <c r="A6" s="25">
        <v>4</v>
      </c>
      <c r="B6" s="13" t="s">
        <v>342</v>
      </c>
      <c r="C6" s="11">
        <v>5967</v>
      </c>
      <c r="D6" s="11">
        <v>1049</v>
      </c>
      <c r="E6" s="135">
        <v>17.580023462376403</v>
      </c>
      <c r="F6" s="11">
        <v>735</v>
      </c>
      <c r="G6" s="11">
        <v>974</v>
      </c>
      <c r="H6" s="11">
        <v>223</v>
      </c>
      <c r="I6" s="11">
        <v>728</v>
      </c>
      <c r="J6" s="11">
        <v>2026</v>
      </c>
      <c r="K6" s="12">
        <v>33.95341042399866</v>
      </c>
      <c r="L6" s="11">
        <v>232</v>
      </c>
      <c r="M6" s="11">
        <v>171</v>
      </c>
      <c r="N6" s="11">
        <v>127</v>
      </c>
      <c r="O6" s="12">
        <v>2.128372716608011</v>
      </c>
      <c r="P6" s="11">
        <v>61</v>
      </c>
      <c r="Q6" s="11">
        <v>4</v>
      </c>
      <c r="R6" s="11">
        <v>62</v>
      </c>
    </row>
    <row r="7" spans="1:18" ht="12.75">
      <c r="A7" s="13">
        <v>5</v>
      </c>
      <c r="B7" s="13" t="s">
        <v>100</v>
      </c>
      <c r="C7" s="11">
        <v>6888</v>
      </c>
      <c r="D7" s="11">
        <v>540</v>
      </c>
      <c r="E7" s="135">
        <v>7.8397212543554</v>
      </c>
      <c r="F7" s="11">
        <v>764</v>
      </c>
      <c r="G7" s="11">
        <v>962</v>
      </c>
      <c r="H7" s="11">
        <v>145</v>
      </c>
      <c r="I7" s="11">
        <v>788</v>
      </c>
      <c r="J7" s="11">
        <v>3411</v>
      </c>
      <c r="K7" s="12">
        <v>49.52090592334495</v>
      </c>
      <c r="L7" s="11">
        <v>278</v>
      </c>
      <c r="M7" s="11">
        <v>205</v>
      </c>
      <c r="N7" s="11">
        <v>195</v>
      </c>
      <c r="O7" s="12">
        <v>2.8310104529616726</v>
      </c>
      <c r="P7" s="11">
        <v>103</v>
      </c>
      <c r="Q7" s="11">
        <v>21</v>
      </c>
      <c r="R7" s="11">
        <v>70</v>
      </c>
    </row>
    <row r="8" spans="1:18" ht="12.75">
      <c r="A8" s="25">
        <v>6</v>
      </c>
      <c r="B8" s="13" t="s">
        <v>343</v>
      </c>
      <c r="C8" s="11">
        <v>8838</v>
      </c>
      <c r="D8" s="11">
        <v>1436</v>
      </c>
      <c r="E8" s="135">
        <v>16.248019914007696</v>
      </c>
      <c r="F8" s="11">
        <v>1209</v>
      </c>
      <c r="G8" s="11">
        <v>1467</v>
      </c>
      <c r="H8" s="11">
        <v>322</v>
      </c>
      <c r="I8" s="11">
        <v>1040</v>
      </c>
      <c r="J8" s="11">
        <v>2965</v>
      </c>
      <c r="K8" s="12">
        <v>33.548314098212266</v>
      </c>
      <c r="L8" s="11">
        <v>399</v>
      </c>
      <c r="M8" s="11">
        <v>248</v>
      </c>
      <c r="N8" s="11">
        <v>247</v>
      </c>
      <c r="O8" s="12">
        <v>2.7947499434261145</v>
      </c>
      <c r="P8" s="11">
        <v>93</v>
      </c>
      <c r="Q8" s="11">
        <v>14</v>
      </c>
      <c r="R8" s="11">
        <v>140</v>
      </c>
    </row>
    <row r="9" spans="1:18" ht="12.75">
      <c r="A9" s="13">
        <v>7</v>
      </c>
      <c r="B9" s="13" t="s">
        <v>344</v>
      </c>
      <c r="C9" s="11">
        <v>7679</v>
      </c>
      <c r="D9" s="11">
        <v>1149</v>
      </c>
      <c r="E9" s="135">
        <v>14.962885792420888</v>
      </c>
      <c r="F9" s="11">
        <v>963</v>
      </c>
      <c r="G9" s="11">
        <v>1260</v>
      </c>
      <c r="H9" s="11">
        <v>273</v>
      </c>
      <c r="I9" s="11">
        <v>936</v>
      </c>
      <c r="J9" s="11">
        <v>2787</v>
      </c>
      <c r="K9" s="12">
        <v>36.29378825367887</v>
      </c>
      <c r="L9" s="11">
        <v>311</v>
      </c>
      <c r="M9" s="11">
        <v>213</v>
      </c>
      <c r="N9" s="11">
        <v>167</v>
      </c>
      <c r="O9" s="12">
        <v>2.1747623388462043</v>
      </c>
      <c r="P9" s="11">
        <v>84</v>
      </c>
      <c r="Q9" s="11">
        <v>7</v>
      </c>
      <c r="R9" s="11">
        <v>76</v>
      </c>
    </row>
    <row r="10" spans="1:18" ht="12.75">
      <c r="A10" s="25">
        <v>8</v>
      </c>
      <c r="B10" s="13" t="s">
        <v>101</v>
      </c>
      <c r="C10" s="11">
        <v>6680</v>
      </c>
      <c r="D10" s="11">
        <v>1226</v>
      </c>
      <c r="E10" s="135">
        <v>18.353293413173652</v>
      </c>
      <c r="F10" s="11">
        <v>781</v>
      </c>
      <c r="G10" s="11">
        <v>1046</v>
      </c>
      <c r="H10" s="11">
        <v>346</v>
      </c>
      <c r="I10" s="11">
        <v>737</v>
      </c>
      <c r="J10" s="11">
        <v>2291</v>
      </c>
      <c r="K10" s="12">
        <v>34.29640718562874</v>
      </c>
      <c r="L10" s="11">
        <v>253</v>
      </c>
      <c r="M10" s="11">
        <v>190</v>
      </c>
      <c r="N10" s="11">
        <v>144</v>
      </c>
      <c r="O10" s="12">
        <v>2.155688622754491</v>
      </c>
      <c r="P10" s="11">
        <v>75</v>
      </c>
      <c r="Q10" s="11">
        <v>9</v>
      </c>
      <c r="R10" s="11">
        <v>57</v>
      </c>
    </row>
    <row r="11" spans="1:18" ht="12.75">
      <c r="A11" s="13">
        <v>9</v>
      </c>
      <c r="B11" s="13" t="s">
        <v>345</v>
      </c>
      <c r="C11" s="11">
        <v>9129</v>
      </c>
      <c r="D11" s="11">
        <v>336</v>
      </c>
      <c r="E11" s="135">
        <v>3.6805783766020372</v>
      </c>
      <c r="F11" s="11">
        <v>209</v>
      </c>
      <c r="G11" s="11">
        <v>470</v>
      </c>
      <c r="H11" s="11">
        <v>77</v>
      </c>
      <c r="I11" s="11">
        <v>3836</v>
      </c>
      <c r="J11" s="11">
        <v>3822</v>
      </c>
      <c r="K11" s="12">
        <v>41.866579033848176</v>
      </c>
      <c r="L11" s="11">
        <v>379</v>
      </c>
      <c r="M11" s="11">
        <v>66</v>
      </c>
      <c r="N11" s="11">
        <v>5573</v>
      </c>
      <c r="O11" s="12">
        <v>61.04721218096177</v>
      </c>
      <c r="P11" s="11">
        <v>426</v>
      </c>
      <c r="Q11" s="11">
        <v>39</v>
      </c>
      <c r="R11" s="11">
        <v>5105</v>
      </c>
    </row>
    <row r="12" spans="1:18" ht="12.75">
      <c r="A12" s="25">
        <v>10</v>
      </c>
      <c r="B12" s="13" t="s">
        <v>102</v>
      </c>
      <c r="C12" s="11">
        <v>6427</v>
      </c>
      <c r="D12" s="11">
        <v>1805</v>
      </c>
      <c r="E12" s="135">
        <v>28.084642912712</v>
      </c>
      <c r="F12" s="11">
        <v>999</v>
      </c>
      <c r="G12" s="11">
        <v>1142</v>
      </c>
      <c r="H12" s="11">
        <v>272</v>
      </c>
      <c r="I12" s="11">
        <v>727</v>
      </c>
      <c r="J12" s="11">
        <v>1143</v>
      </c>
      <c r="K12" s="12">
        <v>17.78434728489186</v>
      </c>
      <c r="L12" s="11">
        <v>339</v>
      </c>
      <c r="M12" s="11">
        <v>185</v>
      </c>
      <c r="N12" s="11">
        <v>123</v>
      </c>
      <c r="O12" s="12">
        <v>1.9138011513925628</v>
      </c>
      <c r="P12" s="11">
        <v>48</v>
      </c>
      <c r="Q12" s="11">
        <v>13</v>
      </c>
      <c r="R12" s="11">
        <v>58</v>
      </c>
    </row>
    <row r="13" spans="1:18" ht="12.75">
      <c r="A13" s="13">
        <v>11</v>
      </c>
      <c r="B13" s="13" t="s">
        <v>346</v>
      </c>
      <c r="C13" s="11">
        <v>7135</v>
      </c>
      <c r="D13" s="11">
        <v>1369</v>
      </c>
      <c r="E13" s="135">
        <v>19.187105816398038</v>
      </c>
      <c r="F13" s="11">
        <v>731</v>
      </c>
      <c r="G13" s="11">
        <v>868</v>
      </c>
      <c r="H13" s="11">
        <v>290</v>
      </c>
      <c r="I13" s="11">
        <v>665</v>
      </c>
      <c r="J13" s="11">
        <v>2699</v>
      </c>
      <c r="K13" s="12">
        <v>37.82761037140855</v>
      </c>
      <c r="L13" s="11">
        <v>513</v>
      </c>
      <c r="M13" s="11">
        <v>179</v>
      </c>
      <c r="N13" s="11">
        <v>348</v>
      </c>
      <c r="O13" s="12">
        <v>4.8773651016117725</v>
      </c>
      <c r="P13" s="11">
        <v>130</v>
      </c>
      <c r="Q13" s="11">
        <v>21</v>
      </c>
      <c r="R13" s="11">
        <v>196</v>
      </c>
    </row>
    <row r="14" spans="1:18" ht="12.75">
      <c r="A14" s="25">
        <v>12</v>
      </c>
      <c r="B14" s="13" t="s">
        <v>347</v>
      </c>
      <c r="C14" s="11">
        <v>7916</v>
      </c>
      <c r="D14" s="11">
        <v>1186</v>
      </c>
      <c r="E14" s="135">
        <v>14.982314300151591</v>
      </c>
      <c r="F14" s="11">
        <v>626</v>
      </c>
      <c r="G14" s="11">
        <v>806</v>
      </c>
      <c r="H14" s="11">
        <v>225</v>
      </c>
      <c r="I14" s="11">
        <v>969</v>
      </c>
      <c r="J14" s="11">
        <v>3475</v>
      </c>
      <c r="K14" s="12">
        <v>43.898433552299146</v>
      </c>
      <c r="L14" s="11">
        <v>629</v>
      </c>
      <c r="M14" s="11">
        <v>242</v>
      </c>
      <c r="N14" s="11">
        <v>1294</v>
      </c>
      <c r="O14" s="12">
        <v>16.3466397170288</v>
      </c>
      <c r="P14" s="11">
        <v>381</v>
      </c>
      <c r="Q14" s="11">
        <v>80</v>
      </c>
      <c r="R14" s="11">
        <v>831</v>
      </c>
    </row>
    <row r="15" spans="1:18" ht="12.75">
      <c r="A15" s="13">
        <v>13</v>
      </c>
      <c r="B15" s="13" t="s">
        <v>348</v>
      </c>
      <c r="C15" s="11">
        <v>15003</v>
      </c>
      <c r="D15" s="11">
        <v>2420</v>
      </c>
      <c r="E15" s="135">
        <v>16.130107311870958</v>
      </c>
      <c r="F15" s="11">
        <v>1601</v>
      </c>
      <c r="G15" s="11">
        <v>2048</v>
      </c>
      <c r="H15" s="11">
        <v>618</v>
      </c>
      <c r="I15" s="11">
        <v>1613</v>
      </c>
      <c r="J15" s="11">
        <v>6105</v>
      </c>
      <c r="K15" s="12">
        <v>40.69186162767446</v>
      </c>
      <c r="L15" s="11">
        <v>598</v>
      </c>
      <c r="M15" s="11">
        <v>501</v>
      </c>
      <c r="N15" s="11">
        <v>457</v>
      </c>
      <c r="O15" s="12">
        <v>3.0460574551756316</v>
      </c>
      <c r="P15" s="11">
        <v>182</v>
      </c>
      <c r="Q15" s="11">
        <v>25</v>
      </c>
      <c r="R15" s="11">
        <v>246</v>
      </c>
    </row>
    <row r="16" spans="1:18" ht="12.75">
      <c r="A16" s="25">
        <v>14</v>
      </c>
      <c r="B16" s="13" t="s">
        <v>103</v>
      </c>
      <c r="C16" s="11">
        <v>7249</v>
      </c>
      <c r="D16" s="11">
        <v>1007</v>
      </c>
      <c r="E16" s="135">
        <v>13.891571251207063</v>
      </c>
      <c r="F16" s="11">
        <v>806</v>
      </c>
      <c r="G16" s="11">
        <v>943</v>
      </c>
      <c r="H16" s="11">
        <v>281</v>
      </c>
      <c r="I16" s="11">
        <v>822</v>
      </c>
      <c r="J16" s="11">
        <v>3138</v>
      </c>
      <c r="K16" s="12">
        <v>43.288729479928264</v>
      </c>
      <c r="L16" s="11">
        <v>252</v>
      </c>
      <c r="M16" s="11">
        <v>204</v>
      </c>
      <c r="N16" s="11">
        <v>181</v>
      </c>
      <c r="O16" s="12">
        <v>2.4968961236032556</v>
      </c>
      <c r="P16" s="11">
        <v>77</v>
      </c>
      <c r="Q16" s="11">
        <v>11</v>
      </c>
      <c r="R16" s="11">
        <v>89</v>
      </c>
    </row>
    <row r="17" spans="1:18" ht="12.75">
      <c r="A17" s="13">
        <v>15</v>
      </c>
      <c r="B17" s="13" t="s">
        <v>349</v>
      </c>
      <c r="C17" s="11">
        <v>7796</v>
      </c>
      <c r="D17" s="11">
        <v>1455</v>
      </c>
      <c r="E17" s="135">
        <v>18.663417136993328</v>
      </c>
      <c r="F17" s="11">
        <v>760</v>
      </c>
      <c r="G17" s="11">
        <v>821</v>
      </c>
      <c r="H17" s="11">
        <v>167</v>
      </c>
      <c r="I17" s="11">
        <v>686</v>
      </c>
      <c r="J17" s="11">
        <v>3331</v>
      </c>
      <c r="K17" s="12">
        <v>42.72703950743971</v>
      </c>
      <c r="L17" s="11">
        <v>576</v>
      </c>
      <c r="M17" s="11">
        <v>161</v>
      </c>
      <c r="N17" s="11">
        <v>568</v>
      </c>
      <c r="O17" s="12">
        <v>7.28578758337609</v>
      </c>
      <c r="P17" s="11">
        <v>207</v>
      </c>
      <c r="Q17" s="11">
        <v>35</v>
      </c>
      <c r="R17" s="11">
        <v>324</v>
      </c>
    </row>
    <row r="18" spans="1:18" ht="12.75">
      <c r="A18" s="25">
        <v>16</v>
      </c>
      <c r="B18" s="13" t="s">
        <v>350</v>
      </c>
      <c r="C18" s="11">
        <v>9074</v>
      </c>
      <c r="D18" s="11">
        <v>1665</v>
      </c>
      <c r="E18" s="135">
        <v>18.349129380648005</v>
      </c>
      <c r="F18" s="11">
        <v>1007</v>
      </c>
      <c r="G18" s="11">
        <v>1274</v>
      </c>
      <c r="H18" s="11">
        <v>273</v>
      </c>
      <c r="I18" s="11">
        <v>961</v>
      </c>
      <c r="J18" s="11">
        <v>3294</v>
      </c>
      <c r="K18" s="12">
        <v>36.30152082874146</v>
      </c>
      <c r="L18" s="11">
        <v>600</v>
      </c>
      <c r="M18" s="11">
        <v>258</v>
      </c>
      <c r="N18" s="11">
        <v>209</v>
      </c>
      <c r="O18" s="12">
        <v>2.3032841084417015</v>
      </c>
      <c r="P18" s="11">
        <v>85</v>
      </c>
      <c r="Q18" s="11">
        <v>13</v>
      </c>
      <c r="R18" s="11">
        <v>110</v>
      </c>
    </row>
    <row r="19" spans="1:18" ht="12.75">
      <c r="A19" s="13">
        <v>17</v>
      </c>
      <c r="B19" s="13" t="s">
        <v>351</v>
      </c>
      <c r="C19" s="11">
        <v>7055</v>
      </c>
      <c r="D19" s="11">
        <v>1169</v>
      </c>
      <c r="E19" s="135">
        <v>16.569808646350108</v>
      </c>
      <c r="F19" s="11">
        <v>859</v>
      </c>
      <c r="G19" s="11">
        <v>1037</v>
      </c>
      <c r="H19" s="11">
        <v>213</v>
      </c>
      <c r="I19" s="11">
        <v>772</v>
      </c>
      <c r="J19" s="11">
        <v>2583</v>
      </c>
      <c r="K19" s="12">
        <v>36.61233167965982</v>
      </c>
      <c r="L19" s="11">
        <v>422</v>
      </c>
      <c r="M19" s="11">
        <v>174</v>
      </c>
      <c r="N19" s="11">
        <v>183</v>
      </c>
      <c r="O19" s="12">
        <v>2.593905031892275</v>
      </c>
      <c r="P19" s="11">
        <v>77</v>
      </c>
      <c r="Q19" s="11">
        <v>12</v>
      </c>
      <c r="R19" s="11">
        <v>94</v>
      </c>
    </row>
    <row r="20" spans="1:18" ht="12.75">
      <c r="A20" s="25">
        <v>18</v>
      </c>
      <c r="B20" s="13" t="s">
        <v>352</v>
      </c>
      <c r="C20" s="11">
        <v>7366</v>
      </c>
      <c r="D20" s="11">
        <v>1946</v>
      </c>
      <c r="E20" s="135">
        <v>26.418680423567743</v>
      </c>
      <c r="F20" s="11">
        <v>1190</v>
      </c>
      <c r="G20" s="11">
        <v>1308</v>
      </c>
      <c r="H20" s="11">
        <v>319</v>
      </c>
      <c r="I20" s="11">
        <v>880</v>
      </c>
      <c r="J20" s="11">
        <v>1332</v>
      </c>
      <c r="K20" s="12">
        <v>18.083084442030952</v>
      </c>
      <c r="L20" s="11">
        <v>391</v>
      </c>
      <c r="M20" s="11">
        <v>196</v>
      </c>
      <c r="N20" s="11">
        <v>137</v>
      </c>
      <c r="O20" s="12">
        <v>1.8598968232419224</v>
      </c>
      <c r="P20" s="11">
        <v>54</v>
      </c>
      <c r="Q20" s="11">
        <v>6</v>
      </c>
      <c r="R20" s="11">
        <v>76</v>
      </c>
    </row>
    <row r="21" spans="1:18" ht="12.75">
      <c r="A21" s="13">
        <v>19</v>
      </c>
      <c r="B21" s="13" t="s">
        <v>104</v>
      </c>
      <c r="C21" s="11">
        <v>8459</v>
      </c>
      <c r="D21" s="11">
        <v>1372</v>
      </c>
      <c r="E21" s="135">
        <v>16.219411277928835</v>
      </c>
      <c r="F21" s="11">
        <v>897</v>
      </c>
      <c r="G21" s="11">
        <v>1129</v>
      </c>
      <c r="H21" s="11">
        <v>380</v>
      </c>
      <c r="I21" s="11">
        <v>783</v>
      </c>
      <c r="J21" s="11">
        <v>3451</v>
      </c>
      <c r="K21" s="12">
        <v>40.796784489892424</v>
      </c>
      <c r="L21" s="11">
        <v>447</v>
      </c>
      <c r="M21" s="11">
        <v>236</v>
      </c>
      <c r="N21" s="11">
        <v>284</v>
      </c>
      <c r="O21" s="12">
        <v>3.3573708476179216</v>
      </c>
      <c r="P21" s="11">
        <v>132</v>
      </c>
      <c r="Q21" s="11">
        <v>23</v>
      </c>
      <c r="R21" s="11">
        <v>128</v>
      </c>
    </row>
    <row r="22" spans="1:18" ht="12.75">
      <c r="A22" s="25">
        <v>20</v>
      </c>
      <c r="B22" s="13" t="s">
        <v>105</v>
      </c>
      <c r="C22" s="11">
        <v>8087</v>
      </c>
      <c r="D22" s="11">
        <v>1433</v>
      </c>
      <c r="E22" s="135">
        <v>17.71979720539137</v>
      </c>
      <c r="F22" s="11">
        <v>946</v>
      </c>
      <c r="G22" s="11">
        <v>1237</v>
      </c>
      <c r="H22" s="11">
        <v>324</v>
      </c>
      <c r="I22" s="11">
        <v>858</v>
      </c>
      <c r="J22" s="11">
        <v>2993</v>
      </c>
      <c r="K22" s="12">
        <v>37.01001607518239</v>
      </c>
      <c r="L22" s="11">
        <v>296</v>
      </c>
      <c r="M22" s="11">
        <v>249</v>
      </c>
      <c r="N22" s="11">
        <v>187</v>
      </c>
      <c r="O22" s="12">
        <v>2.3123531593916162</v>
      </c>
      <c r="P22" s="11">
        <v>85</v>
      </c>
      <c r="Q22" s="11">
        <v>8</v>
      </c>
      <c r="R22" s="11">
        <v>93</v>
      </c>
    </row>
    <row r="23" spans="1:18" ht="12.75">
      <c r="A23" s="13">
        <v>21</v>
      </c>
      <c r="B23" s="13" t="s">
        <v>353</v>
      </c>
      <c r="C23" s="11">
        <v>13212</v>
      </c>
      <c r="D23" s="11">
        <v>2719</v>
      </c>
      <c r="E23" s="135">
        <v>20.57977596124735</v>
      </c>
      <c r="F23" s="11">
        <v>1902</v>
      </c>
      <c r="G23" s="11">
        <v>2159</v>
      </c>
      <c r="H23" s="11">
        <v>425</v>
      </c>
      <c r="I23" s="11">
        <v>1493</v>
      </c>
      <c r="J23" s="11">
        <v>3784</v>
      </c>
      <c r="K23" s="12">
        <v>28.640629730547985</v>
      </c>
      <c r="L23" s="11">
        <v>730</v>
      </c>
      <c r="M23" s="11">
        <v>340</v>
      </c>
      <c r="N23" s="11">
        <v>319</v>
      </c>
      <c r="O23" s="12">
        <v>2.4144716924008476</v>
      </c>
      <c r="P23" s="11">
        <v>166</v>
      </c>
      <c r="Q23" s="11">
        <v>28</v>
      </c>
      <c r="R23" s="11">
        <v>124</v>
      </c>
    </row>
    <row r="24" spans="1:18" ht="12.75">
      <c r="A24" s="25">
        <v>22</v>
      </c>
      <c r="B24" s="13" t="s">
        <v>106</v>
      </c>
      <c r="C24" s="11">
        <v>7971</v>
      </c>
      <c r="D24" s="11">
        <v>1674</v>
      </c>
      <c r="E24" s="135">
        <v>21.001129092961985</v>
      </c>
      <c r="F24" s="11">
        <v>1065</v>
      </c>
      <c r="G24" s="11">
        <v>1285</v>
      </c>
      <c r="H24" s="11">
        <v>394</v>
      </c>
      <c r="I24" s="11">
        <v>952</v>
      </c>
      <c r="J24" s="11">
        <v>2256</v>
      </c>
      <c r="K24" s="12">
        <v>28.30259691381257</v>
      </c>
      <c r="L24" s="11">
        <v>345</v>
      </c>
      <c r="M24" s="11">
        <v>243</v>
      </c>
      <c r="N24" s="11">
        <v>133</v>
      </c>
      <c r="O24" s="12">
        <v>1.6685484882699786</v>
      </c>
      <c r="P24" s="11">
        <v>66</v>
      </c>
      <c r="Q24" s="11">
        <v>11</v>
      </c>
      <c r="R24" s="11">
        <v>53</v>
      </c>
    </row>
    <row r="25" spans="1:18" ht="12.75">
      <c r="A25" s="13">
        <v>23</v>
      </c>
      <c r="B25" s="13" t="s">
        <v>107</v>
      </c>
      <c r="C25" s="11">
        <v>7960</v>
      </c>
      <c r="D25" s="11">
        <v>1020</v>
      </c>
      <c r="E25" s="135">
        <v>12.814070351758794</v>
      </c>
      <c r="F25" s="11">
        <v>846</v>
      </c>
      <c r="G25" s="11">
        <v>1161</v>
      </c>
      <c r="H25" s="11">
        <v>302</v>
      </c>
      <c r="I25" s="11">
        <v>835</v>
      </c>
      <c r="J25" s="11">
        <v>3528</v>
      </c>
      <c r="K25" s="12">
        <v>44.321608040201006</v>
      </c>
      <c r="L25" s="11">
        <v>268</v>
      </c>
      <c r="M25" s="11">
        <v>276</v>
      </c>
      <c r="N25" s="11">
        <v>237</v>
      </c>
      <c r="O25" s="12">
        <v>2.977386934673367</v>
      </c>
      <c r="P25" s="11">
        <v>110</v>
      </c>
      <c r="Q25" s="11">
        <v>5</v>
      </c>
      <c r="R25" s="11">
        <v>122</v>
      </c>
    </row>
    <row r="26" spans="1:18" ht="12.75">
      <c r="A26" s="25">
        <v>24</v>
      </c>
      <c r="B26" s="13" t="s">
        <v>108</v>
      </c>
      <c r="C26" s="11">
        <v>13812</v>
      </c>
      <c r="D26" s="11">
        <v>2749</v>
      </c>
      <c r="E26" s="135">
        <v>19.90298291340863</v>
      </c>
      <c r="F26" s="11">
        <v>2024</v>
      </c>
      <c r="G26" s="11">
        <v>2228</v>
      </c>
      <c r="H26" s="11">
        <v>343</v>
      </c>
      <c r="I26" s="11">
        <v>1582</v>
      </c>
      <c r="J26" s="11">
        <v>3631</v>
      </c>
      <c r="K26" s="12">
        <v>26.28873443382566</v>
      </c>
      <c r="L26" s="11">
        <v>1255</v>
      </c>
      <c r="M26" s="11">
        <v>426</v>
      </c>
      <c r="N26" s="11">
        <v>381</v>
      </c>
      <c r="O26" s="12">
        <v>2.7584708948740224</v>
      </c>
      <c r="P26" s="11">
        <v>194</v>
      </c>
      <c r="Q26" s="11">
        <v>30</v>
      </c>
      <c r="R26" s="11">
        <v>156</v>
      </c>
    </row>
    <row r="27" spans="1:18" ht="12.75">
      <c r="A27" s="13">
        <v>25</v>
      </c>
      <c r="B27" s="13" t="s">
        <v>354</v>
      </c>
      <c r="C27" s="11">
        <v>7507</v>
      </c>
      <c r="D27" s="11">
        <v>1660</v>
      </c>
      <c r="E27" s="135">
        <v>22.112694818169707</v>
      </c>
      <c r="F27" s="11">
        <v>947</v>
      </c>
      <c r="G27" s="11">
        <v>925</v>
      </c>
      <c r="H27" s="11">
        <v>247</v>
      </c>
      <c r="I27" s="11">
        <v>728</v>
      </c>
      <c r="J27" s="11">
        <v>2362</v>
      </c>
      <c r="K27" s="12">
        <v>31.46396696416678</v>
      </c>
      <c r="L27" s="11">
        <v>638</v>
      </c>
      <c r="M27" s="11">
        <v>158</v>
      </c>
      <c r="N27" s="11">
        <v>484</v>
      </c>
      <c r="O27" s="12">
        <v>6.447315838550686</v>
      </c>
      <c r="P27" s="11">
        <v>214</v>
      </c>
      <c r="Q27" s="11">
        <v>15</v>
      </c>
      <c r="R27" s="11">
        <v>252</v>
      </c>
    </row>
    <row r="28" spans="1:18" ht="12.75">
      <c r="A28" s="25">
        <v>26</v>
      </c>
      <c r="B28" s="13" t="s">
        <v>109</v>
      </c>
      <c r="C28" s="11">
        <v>7697</v>
      </c>
      <c r="D28" s="11">
        <v>1304</v>
      </c>
      <c r="E28" s="135">
        <v>16.941665583993764</v>
      </c>
      <c r="F28" s="11">
        <v>884</v>
      </c>
      <c r="G28" s="11">
        <v>1150</v>
      </c>
      <c r="H28" s="11">
        <v>281</v>
      </c>
      <c r="I28" s="11">
        <v>861</v>
      </c>
      <c r="J28" s="11">
        <v>2969</v>
      </c>
      <c r="K28" s="12">
        <v>38.573470183188256</v>
      </c>
      <c r="L28" s="11">
        <v>248</v>
      </c>
      <c r="M28" s="11">
        <v>234</v>
      </c>
      <c r="N28" s="11">
        <v>187</v>
      </c>
      <c r="O28" s="12">
        <v>2.4295179940236453</v>
      </c>
      <c r="P28" s="11">
        <v>96</v>
      </c>
      <c r="Q28" s="11">
        <v>9</v>
      </c>
      <c r="R28" s="11">
        <v>80</v>
      </c>
    </row>
    <row r="29" spans="1:18" ht="12.75">
      <c r="A29" s="13">
        <v>27</v>
      </c>
      <c r="B29" s="13" t="s">
        <v>355</v>
      </c>
      <c r="C29" s="11">
        <v>13454</v>
      </c>
      <c r="D29" s="11">
        <v>2651</v>
      </c>
      <c r="E29" s="135">
        <v>19.704177196372825</v>
      </c>
      <c r="F29" s="11">
        <v>2016</v>
      </c>
      <c r="G29" s="11">
        <v>2259</v>
      </c>
      <c r="H29" s="11">
        <v>614</v>
      </c>
      <c r="I29" s="11">
        <v>1680</v>
      </c>
      <c r="J29" s="11">
        <v>3612</v>
      </c>
      <c r="K29" s="12">
        <v>26.84703433922997</v>
      </c>
      <c r="L29" s="11">
        <v>622</v>
      </c>
      <c r="M29" s="11">
        <v>357</v>
      </c>
      <c r="N29" s="11">
        <v>301</v>
      </c>
      <c r="O29" s="12">
        <v>2.237252861602497</v>
      </c>
      <c r="P29" s="11">
        <v>150</v>
      </c>
      <c r="Q29" s="11">
        <v>18</v>
      </c>
      <c r="R29" s="11">
        <v>131</v>
      </c>
    </row>
    <row r="30" spans="1:18" ht="12.75">
      <c r="A30" s="25">
        <v>28</v>
      </c>
      <c r="B30" s="13" t="s">
        <v>110</v>
      </c>
      <c r="C30" s="11">
        <v>7006</v>
      </c>
      <c r="D30" s="11">
        <v>1973</v>
      </c>
      <c r="E30" s="135">
        <v>28.161575792178134</v>
      </c>
      <c r="F30" s="11">
        <v>1081</v>
      </c>
      <c r="G30" s="11">
        <v>1157</v>
      </c>
      <c r="H30" s="11">
        <v>304</v>
      </c>
      <c r="I30" s="11">
        <v>802</v>
      </c>
      <c r="J30" s="11">
        <v>1231</v>
      </c>
      <c r="K30" s="12">
        <v>17.570653725378246</v>
      </c>
      <c r="L30" s="11">
        <v>458</v>
      </c>
      <c r="M30" s="11">
        <v>159</v>
      </c>
      <c r="N30" s="11">
        <v>138</v>
      </c>
      <c r="O30" s="12">
        <v>1.9697402226662861</v>
      </c>
      <c r="P30" s="11">
        <v>73</v>
      </c>
      <c r="Q30" s="11">
        <v>16</v>
      </c>
      <c r="R30" s="11">
        <v>48</v>
      </c>
    </row>
    <row r="31" spans="1:18" ht="12.75">
      <c r="A31" s="13">
        <v>29</v>
      </c>
      <c r="B31" s="13" t="s">
        <v>356</v>
      </c>
      <c r="C31" s="11">
        <v>6865</v>
      </c>
      <c r="D31" s="11">
        <v>2252</v>
      </c>
      <c r="E31" s="135">
        <v>32.8040786598689</v>
      </c>
      <c r="F31" s="11">
        <v>1041</v>
      </c>
      <c r="G31" s="11">
        <v>1142</v>
      </c>
      <c r="H31" s="11">
        <v>288</v>
      </c>
      <c r="I31" s="11">
        <v>721</v>
      </c>
      <c r="J31" s="11">
        <v>931</v>
      </c>
      <c r="K31" s="12">
        <v>13.561544064093226</v>
      </c>
      <c r="L31" s="11">
        <v>490</v>
      </c>
      <c r="M31" s="11">
        <v>152</v>
      </c>
      <c r="N31" s="11">
        <v>112</v>
      </c>
      <c r="O31" s="12">
        <v>1.6314639475600874</v>
      </c>
      <c r="P31" s="11">
        <v>47</v>
      </c>
      <c r="Q31" s="11">
        <v>12</v>
      </c>
      <c r="R31" s="11">
        <v>53</v>
      </c>
    </row>
    <row r="32" spans="1:18" ht="12.75">
      <c r="A32" s="25">
        <v>30</v>
      </c>
      <c r="B32" s="13" t="s">
        <v>357</v>
      </c>
      <c r="C32" s="11">
        <v>6417</v>
      </c>
      <c r="D32" s="11">
        <v>1848</v>
      </c>
      <c r="E32" s="135">
        <v>28.79850397381954</v>
      </c>
      <c r="F32" s="11">
        <v>1105</v>
      </c>
      <c r="G32" s="11">
        <v>1221</v>
      </c>
      <c r="H32" s="11">
        <v>226</v>
      </c>
      <c r="I32" s="11">
        <v>728</v>
      </c>
      <c r="J32" s="11">
        <v>896</v>
      </c>
      <c r="K32" s="12">
        <v>13.962911017609475</v>
      </c>
      <c r="L32" s="11">
        <v>393</v>
      </c>
      <c r="M32" s="11">
        <v>172</v>
      </c>
      <c r="N32" s="11">
        <v>174</v>
      </c>
      <c r="O32" s="12">
        <v>2.7115474520804117</v>
      </c>
      <c r="P32" s="11">
        <v>74</v>
      </c>
      <c r="Q32" s="11">
        <v>12</v>
      </c>
      <c r="R32" s="11">
        <v>88</v>
      </c>
    </row>
    <row r="33" spans="1:18" ht="12.75">
      <c r="A33" s="13">
        <v>31</v>
      </c>
      <c r="B33" s="13" t="s">
        <v>358</v>
      </c>
      <c r="C33" s="11">
        <v>6802</v>
      </c>
      <c r="D33" s="11">
        <v>2065</v>
      </c>
      <c r="E33" s="135">
        <v>30.358718024110555</v>
      </c>
      <c r="F33" s="11">
        <v>1065</v>
      </c>
      <c r="G33" s="11">
        <v>1205</v>
      </c>
      <c r="H33" s="11">
        <v>305</v>
      </c>
      <c r="I33" s="11">
        <v>695</v>
      </c>
      <c r="J33" s="11">
        <v>1097</v>
      </c>
      <c r="K33" s="12">
        <v>16.12760952660982</v>
      </c>
      <c r="L33" s="11">
        <v>370</v>
      </c>
      <c r="M33" s="11">
        <v>188</v>
      </c>
      <c r="N33" s="11">
        <v>110</v>
      </c>
      <c r="O33" s="12">
        <v>1.6171714201705383</v>
      </c>
      <c r="P33" s="11">
        <v>48</v>
      </c>
      <c r="Q33" s="11">
        <v>14</v>
      </c>
      <c r="R33" s="11">
        <v>48</v>
      </c>
    </row>
    <row r="34" spans="1:18" ht="12.75">
      <c r="A34" s="25">
        <v>32</v>
      </c>
      <c r="B34" s="13" t="s">
        <v>359</v>
      </c>
      <c r="C34" s="11">
        <v>6742</v>
      </c>
      <c r="D34" s="11">
        <v>191</v>
      </c>
      <c r="E34" s="135">
        <v>2.8329872441412043</v>
      </c>
      <c r="F34" s="11">
        <v>160</v>
      </c>
      <c r="G34" s="11">
        <v>323</v>
      </c>
      <c r="H34" s="11">
        <v>22</v>
      </c>
      <c r="I34" s="11">
        <v>2741</v>
      </c>
      <c r="J34" s="11">
        <v>2990</v>
      </c>
      <c r="K34" s="12">
        <v>44.34885790566597</v>
      </c>
      <c r="L34" s="11">
        <v>315</v>
      </c>
      <c r="M34" s="11">
        <v>52</v>
      </c>
      <c r="N34" s="11">
        <v>4164</v>
      </c>
      <c r="O34" s="12">
        <v>61.76208840106793</v>
      </c>
      <c r="P34" s="11">
        <v>403</v>
      </c>
      <c r="Q34" s="11">
        <v>62</v>
      </c>
      <c r="R34" s="11">
        <v>3698</v>
      </c>
    </row>
    <row r="35" spans="1:18" ht="12.75">
      <c r="A35" s="13">
        <v>33</v>
      </c>
      <c r="B35" s="13" t="s">
        <v>111</v>
      </c>
      <c r="C35" s="11">
        <v>7644</v>
      </c>
      <c r="D35" s="11">
        <v>1348</v>
      </c>
      <c r="E35" s="135">
        <v>17.63474620617478</v>
      </c>
      <c r="F35" s="11">
        <v>973</v>
      </c>
      <c r="G35" s="11">
        <v>1174</v>
      </c>
      <c r="H35" s="11">
        <v>291</v>
      </c>
      <c r="I35" s="11">
        <v>842</v>
      </c>
      <c r="J35" s="11">
        <v>2750</v>
      </c>
      <c r="K35" s="12">
        <v>35.97592883307169</v>
      </c>
      <c r="L35" s="11">
        <v>266</v>
      </c>
      <c r="M35" s="11">
        <v>226</v>
      </c>
      <c r="N35" s="11">
        <v>177</v>
      </c>
      <c r="O35" s="12">
        <v>2.315541601255887</v>
      </c>
      <c r="P35" s="11">
        <v>89</v>
      </c>
      <c r="Q35" s="11">
        <v>13</v>
      </c>
      <c r="R35" s="11">
        <v>71</v>
      </c>
    </row>
    <row r="36" spans="1:18" ht="12.75">
      <c r="A36" s="25">
        <v>34</v>
      </c>
      <c r="B36" s="13" t="s">
        <v>360</v>
      </c>
      <c r="C36" s="11">
        <v>7101</v>
      </c>
      <c r="D36" s="11">
        <v>120</v>
      </c>
      <c r="E36" s="135">
        <v>1.689902830587241</v>
      </c>
      <c r="F36" s="11">
        <v>104</v>
      </c>
      <c r="G36" s="11">
        <v>326</v>
      </c>
      <c r="H36" s="11">
        <v>13</v>
      </c>
      <c r="I36" s="11">
        <v>2336</v>
      </c>
      <c r="J36" s="11">
        <v>3924</v>
      </c>
      <c r="K36" s="12">
        <v>55.259822560202785</v>
      </c>
      <c r="L36" s="11">
        <v>278</v>
      </c>
      <c r="M36" s="11">
        <v>75</v>
      </c>
      <c r="N36" s="11">
        <v>4233</v>
      </c>
      <c r="O36" s="12">
        <v>59.61132234896493</v>
      </c>
      <c r="P36" s="11">
        <v>374</v>
      </c>
      <c r="Q36" s="11">
        <v>26</v>
      </c>
      <c r="R36" s="11">
        <v>3833</v>
      </c>
    </row>
    <row r="37" spans="1:18" ht="12.75">
      <c r="A37" s="13">
        <v>35</v>
      </c>
      <c r="B37" s="13" t="s">
        <v>361</v>
      </c>
      <c r="C37" s="11">
        <v>13478</v>
      </c>
      <c r="D37" s="11">
        <v>2750</v>
      </c>
      <c r="E37" s="135">
        <v>20.40362071523965</v>
      </c>
      <c r="F37" s="11">
        <v>2030</v>
      </c>
      <c r="G37" s="11">
        <v>2435</v>
      </c>
      <c r="H37" s="11">
        <v>672</v>
      </c>
      <c r="I37" s="11">
        <v>1756</v>
      </c>
      <c r="J37" s="11">
        <v>3255</v>
      </c>
      <c r="K37" s="12">
        <v>24.15046742840184</v>
      </c>
      <c r="L37" s="11">
        <v>580</v>
      </c>
      <c r="M37" s="11">
        <v>382</v>
      </c>
      <c r="N37" s="11">
        <v>309</v>
      </c>
      <c r="O37" s="12">
        <v>2.2926250185487462</v>
      </c>
      <c r="P37" s="11">
        <v>159</v>
      </c>
      <c r="Q37" s="11">
        <v>19</v>
      </c>
      <c r="R37" s="11">
        <v>130</v>
      </c>
    </row>
    <row r="38" spans="1:18" ht="12.75">
      <c r="A38" s="25">
        <v>36</v>
      </c>
      <c r="B38" s="13" t="s">
        <v>362</v>
      </c>
      <c r="C38" s="11">
        <v>6260</v>
      </c>
      <c r="D38" s="11">
        <v>931</v>
      </c>
      <c r="E38" s="135">
        <v>14.87220447284345</v>
      </c>
      <c r="F38" s="11">
        <v>713</v>
      </c>
      <c r="G38" s="11">
        <v>918</v>
      </c>
      <c r="H38" s="11">
        <v>231</v>
      </c>
      <c r="I38" s="11">
        <v>729</v>
      </c>
      <c r="J38" s="11">
        <v>2498</v>
      </c>
      <c r="K38" s="12">
        <v>39.90415335463259</v>
      </c>
      <c r="L38" s="11">
        <v>240</v>
      </c>
      <c r="M38" s="11">
        <v>176</v>
      </c>
      <c r="N38" s="11">
        <v>138</v>
      </c>
      <c r="O38" s="12">
        <v>2.2044728434504792</v>
      </c>
      <c r="P38" s="11">
        <v>77</v>
      </c>
      <c r="Q38" s="11">
        <v>4</v>
      </c>
      <c r="R38" s="11">
        <v>56</v>
      </c>
    </row>
    <row r="39" spans="1:18" ht="12.75">
      <c r="A39" s="13">
        <v>37</v>
      </c>
      <c r="B39" s="13" t="s">
        <v>363</v>
      </c>
      <c r="C39" s="11">
        <v>7300</v>
      </c>
      <c r="D39" s="11">
        <v>411</v>
      </c>
      <c r="E39" s="135">
        <v>5.63013698630137</v>
      </c>
      <c r="F39" s="11">
        <v>346</v>
      </c>
      <c r="G39" s="11">
        <v>493</v>
      </c>
      <c r="H39" s="11">
        <v>41</v>
      </c>
      <c r="I39" s="11">
        <v>1083</v>
      </c>
      <c r="J39" s="11">
        <v>4424</v>
      </c>
      <c r="K39" s="12">
        <v>60.6027397260274</v>
      </c>
      <c r="L39" s="11">
        <v>502</v>
      </c>
      <c r="M39" s="11">
        <v>193</v>
      </c>
      <c r="N39" s="11">
        <v>1919</v>
      </c>
      <c r="O39" s="12">
        <v>26.287671232876715</v>
      </c>
      <c r="P39" s="11">
        <v>508</v>
      </c>
      <c r="Q39" s="11">
        <v>135</v>
      </c>
      <c r="R39" s="11">
        <v>1275</v>
      </c>
    </row>
    <row r="40" spans="1:18" ht="12.75">
      <c r="A40" s="25">
        <v>38</v>
      </c>
      <c r="B40" s="13" t="s">
        <v>364</v>
      </c>
      <c r="C40" s="11">
        <v>7604</v>
      </c>
      <c r="D40" s="11">
        <v>762</v>
      </c>
      <c r="E40" s="135">
        <v>10.021041557075224</v>
      </c>
      <c r="F40" s="11">
        <v>446</v>
      </c>
      <c r="G40" s="11">
        <v>684</v>
      </c>
      <c r="H40" s="11">
        <v>139</v>
      </c>
      <c r="I40" s="11">
        <v>1074</v>
      </c>
      <c r="J40" s="11">
        <v>4106</v>
      </c>
      <c r="K40" s="12">
        <v>53.99789584429248</v>
      </c>
      <c r="L40" s="11">
        <v>393</v>
      </c>
      <c r="M40" s="11">
        <v>223</v>
      </c>
      <c r="N40" s="11">
        <v>1295</v>
      </c>
      <c r="O40" s="12">
        <v>17.030510257759072</v>
      </c>
      <c r="P40" s="11">
        <v>228</v>
      </c>
      <c r="Q40" s="11">
        <v>22</v>
      </c>
      <c r="R40" s="11">
        <v>1045</v>
      </c>
    </row>
    <row r="41" spans="1:18" ht="12.75">
      <c r="A41" s="13">
        <v>39</v>
      </c>
      <c r="B41" s="13" t="s">
        <v>112</v>
      </c>
      <c r="C41" s="11">
        <v>6965</v>
      </c>
      <c r="D41" s="11">
        <v>1726</v>
      </c>
      <c r="E41" s="135">
        <v>24.78104809763101</v>
      </c>
      <c r="F41" s="11">
        <v>1103</v>
      </c>
      <c r="G41" s="11">
        <v>1242</v>
      </c>
      <c r="H41" s="11">
        <v>261</v>
      </c>
      <c r="I41" s="11">
        <v>867</v>
      </c>
      <c r="J41" s="11">
        <v>1471</v>
      </c>
      <c r="K41" s="12">
        <v>21.11988513998564</v>
      </c>
      <c r="L41" s="11">
        <v>295</v>
      </c>
      <c r="M41" s="11">
        <v>186</v>
      </c>
      <c r="N41" s="11">
        <v>168</v>
      </c>
      <c r="O41" s="12">
        <v>2.4120603015075375</v>
      </c>
      <c r="P41" s="11">
        <v>84</v>
      </c>
      <c r="Q41" s="11">
        <v>11</v>
      </c>
      <c r="R41" s="11">
        <v>72</v>
      </c>
    </row>
    <row r="42" spans="1:18" ht="12.75">
      <c r="A42" s="25">
        <v>40</v>
      </c>
      <c r="B42" s="13" t="s">
        <v>365</v>
      </c>
      <c r="C42" s="11">
        <v>7312</v>
      </c>
      <c r="D42" s="11">
        <v>2416</v>
      </c>
      <c r="E42" s="135">
        <v>33.04157549234136</v>
      </c>
      <c r="F42" s="11">
        <v>1064</v>
      </c>
      <c r="G42" s="11">
        <v>1173</v>
      </c>
      <c r="H42" s="11">
        <v>292</v>
      </c>
      <c r="I42" s="11">
        <v>725</v>
      </c>
      <c r="J42" s="11">
        <v>1169</v>
      </c>
      <c r="K42" s="12">
        <v>15.987417943107221</v>
      </c>
      <c r="L42" s="11">
        <v>473</v>
      </c>
      <c r="M42" s="11">
        <v>171</v>
      </c>
      <c r="N42" s="11">
        <v>129</v>
      </c>
      <c r="O42" s="12">
        <v>1.7642231947483589</v>
      </c>
      <c r="P42" s="11">
        <v>58</v>
      </c>
      <c r="Q42" s="11">
        <v>13</v>
      </c>
      <c r="R42" s="11">
        <v>58</v>
      </c>
    </row>
    <row r="43" spans="1:18" ht="12.75">
      <c r="A43" s="13">
        <v>41</v>
      </c>
      <c r="B43" s="13" t="s">
        <v>366</v>
      </c>
      <c r="C43" s="11">
        <v>8057</v>
      </c>
      <c r="D43" s="11">
        <v>860</v>
      </c>
      <c r="E43" s="135">
        <v>10.67394811964751</v>
      </c>
      <c r="F43" s="11">
        <v>440</v>
      </c>
      <c r="G43" s="11">
        <v>605</v>
      </c>
      <c r="H43" s="11">
        <v>146</v>
      </c>
      <c r="I43" s="11">
        <v>1072</v>
      </c>
      <c r="J43" s="11">
        <v>4434</v>
      </c>
      <c r="K43" s="12">
        <v>55.03289065408962</v>
      </c>
      <c r="L43" s="11">
        <v>500</v>
      </c>
      <c r="M43" s="11">
        <v>107</v>
      </c>
      <c r="N43" s="11">
        <v>1473</v>
      </c>
      <c r="O43" s="12">
        <v>18.28223904679161</v>
      </c>
      <c r="P43" s="11">
        <v>552</v>
      </c>
      <c r="Q43" s="11">
        <v>98</v>
      </c>
      <c r="R43" s="11">
        <v>821</v>
      </c>
    </row>
    <row r="44" spans="1:18" s="25" customFormat="1" ht="12.75">
      <c r="A44" s="25">
        <v>42</v>
      </c>
      <c r="B44" s="25" t="s">
        <v>113</v>
      </c>
      <c r="C44" s="16">
        <v>13847</v>
      </c>
      <c r="D44" s="16">
        <v>2383</v>
      </c>
      <c r="E44" s="145">
        <v>17.209503863652778</v>
      </c>
      <c r="F44" s="16">
        <v>1396</v>
      </c>
      <c r="G44" s="16">
        <v>1891</v>
      </c>
      <c r="H44" s="16">
        <v>589</v>
      </c>
      <c r="I44" s="16">
        <v>1371</v>
      </c>
      <c r="J44" s="16">
        <v>5637</v>
      </c>
      <c r="K44" s="30">
        <v>40.70917888351268</v>
      </c>
      <c r="L44" s="16">
        <v>580</v>
      </c>
      <c r="M44" s="16">
        <v>354</v>
      </c>
      <c r="N44" s="16">
        <v>353</v>
      </c>
      <c r="O44" s="30">
        <v>2.5492886545822198</v>
      </c>
      <c r="P44" s="16">
        <v>164</v>
      </c>
      <c r="Q44" s="16">
        <v>19</v>
      </c>
      <c r="R44" s="16">
        <v>166</v>
      </c>
    </row>
    <row r="45" spans="1:18" s="25" customFormat="1" ht="12.75">
      <c r="A45" s="25">
        <v>43</v>
      </c>
      <c r="B45" s="25" t="s">
        <v>367</v>
      </c>
      <c r="C45" s="16">
        <v>7854</v>
      </c>
      <c r="D45" s="16">
        <v>1408</v>
      </c>
      <c r="E45" s="145">
        <v>17.92717086834734</v>
      </c>
      <c r="F45" s="16">
        <v>1015</v>
      </c>
      <c r="G45" s="16">
        <v>1427</v>
      </c>
      <c r="H45" s="16">
        <v>277</v>
      </c>
      <c r="I45" s="16">
        <v>1054</v>
      </c>
      <c r="J45" s="16">
        <v>2337</v>
      </c>
      <c r="K45" s="30">
        <v>29.75553857906799</v>
      </c>
      <c r="L45" s="16">
        <v>336</v>
      </c>
      <c r="M45" s="16">
        <v>259</v>
      </c>
      <c r="N45" s="16">
        <v>170</v>
      </c>
      <c r="O45" s="30">
        <v>2.1645021645021645</v>
      </c>
      <c r="P45" s="16">
        <v>78</v>
      </c>
      <c r="Q45" s="16">
        <v>12</v>
      </c>
      <c r="R45" s="16">
        <v>79</v>
      </c>
    </row>
    <row r="46" spans="1:18" s="25" customFormat="1" ht="12.75">
      <c r="A46" s="25">
        <v>44</v>
      </c>
      <c r="B46" s="25" t="s">
        <v>368</v>
      </c>
      <c r="C46" s="16">
        <v>14369</v>
      </c>
      <c r="D46" s="16">
        <v>3365</v>
      </c>
      <c r="E46" s="145">
        <v>23.41847031804579</v>
      </c>
      <c r="F46" s="16">
        <v>2066</v>
      </c>
      <c r="G46" s="16">
        <v>2329</v>
      </c>
      <c r="H46" s="16">
        <v>671</v>
      </c>
      <c r="I46" s="16">
        <v>1698</v>
      </c>
      <c r="J46" s="16">
        <v>3300</v>
      </c>
      <c r="K46" s="30">
        <v>22.966107592734357</v>
      </c>
      <c r="L46" s="16">
        <v>940</v>
      </c>
      <c r="M46" s="16">
        <v>346</v>
      </c>
      <c r="N46" s="16">
        <v>277</v>
      </c>
      <c r="O46" s="30">
        <v>1.9277611524810354</v>
      </c>
      <c r="P46" s="16">
        <v>141</v>
      </c>
      <c r="Q46" s="16">
        <v>18</v>
      </c>
      <c r="R46" s="16">
        <v>114</v>
      </c>
    </row>
    <row r="47" spans="1:18" s="25" customFormat="1" ht="12.75">
      <c r="A47" s="25">
        <v>45</v>
      </c>
      <c r="B47" s="25" t="s">
        <v>369</v>
      </c>
      <c r="C47" s="16">
        <v>7766</v>
      </c>
      <c r="D47" s="16">
        <v>1352</v>
      </c>
      <c r="E47" s="145">
        <v>17.409219675508627</v>
      </c>
      <c r="F47" s="16">
        <v>1091</v>
      </c>
      <c r="G47" s="16">
        <v>1356</v>
      </c>
      <c r="H47" s="16">
        <v>324</v>
      </c>
      <c r="I47" s="16">
        <v>1011</v>
      </c>
      <c r="J47" s="16">
        <v>2340</v>
      </c>
      <c r="K47" s="30">
        <v>30.131341746072625</v>
      </c>
      <c r="L47" s="16">
        <v>292</v>
      </c>
      <c r="M47" s="16">
        <v>223</v>
      </c>
      <c r="N47" s="16">
        <v>180</v>
      </c>
      <c r="O47" s="30">
        <v>2.3177955189286634</v>
      </c>
      <c r="P47" s="16">
        <v>96</v>
      </c>
      <c r="Q47" s="16">
        <v>12</v>
      </c>
      <c r="R47" s="16">
        <v>72</v>
      </c>
    </row>
    <row r="48" spans="1:18" s="25" customFormat="1" ht="12.75">
      <c r="A48" s="25">
        <v>46</v>
      </c>
      <c r="B48" s="25" t="s">
        <v>114</v>
      </c>
      <c r="C48" s="16">
        <v>15488</v>
      </c>
      <c r="D48" s="16">
        <v>2827</v>
      </c>
      <c r="E48" s="145">
        <v>18.25284090909091</v>
      </c>
      <c r="F48" s="16">
        <v>2284</v>
      </c>
      <c r="G48" s="16">
        <v>2589</v>
      </c>
      <c r="H48" s="16">
        <v>618</v>
      </c>
      <c r="I48" s="16">
        <v>1960</v>
      </c>
      <c r="J48" s="16">
        <v>4400</v>
      </c>
      <c r="K48" s="30">
        <v>28.40909090909091</v>
      </c>
      <c r="L48" s="16">
        <v>810</v>
      </c>
      <c r="M48" s="16">
        <v>415</v>
      </c>
      <c r="N48" s="16">
        <v>391</v>
      </c>
      <c r="O48" s="30">
        <v>2.5245351239669422</v>
      </c>
      <c r="P48" s="16">
        <v>201</v>
      </c>
      <c r="Q48" s="16">
        <v>25</v>
      </c>
      <c r="R48" s="16">
        <v>165</v>
      </c>
    </row>
    <row r="49" spans="1:18" s="25" customFormat="1" ht="12.75">
      <c r="A49" s="25">
        <v>47</v>
      </c>
      <c r="B49" s="25" t="s">
        <v>370</v>
      </c>
      <c r="C49" s="16">
        <v>13119</v>
      </c>
      <c r="D49" s="16">
        <v>3061</v>
      </c>
      <c r="E49" s="145">
        <v>23.332571080112814</v>
      </c>
      <c r="F49" s="16">
        <v>2306</v>
      </c>
      <c r="G49" s="16">
        <v>2269</v>
      </c>
      <c r="H49" s="16">
        <v>549</v>
      </c>
      <c r="I49" s="16">
        <v>1656</v>
      </c>
      <c r="J49" s="16">
        <v>2599</v>
      </c>
      <c r="K49" s="30">
        <v>19.810961201311077</v>
      </c>
      <c r="L49" s="16">
        <v>679</v>
      </c>
      <c r="M49" s="16">
        <v>374</v>
      </c>
      <c r="N49" s="16">
        <v>336</v>
      </c>
      <c r="O49" s="30">
        <v>2.5611708209467183</v>
      </c>
      <c r="P49" s="16">
        <v>171</v>
      </c>
      <c r="Q49" s="16">
        <v>19</v>
      </c>
      <c r="R49" s="16">
        <v>145</v>
      </c>
    </row>
    <row r="50" spans="1:18" s="25" customFormat="1" ht="12.75">
      <c r="A50" s="25">
        <v>48</v>
      </c>
      <c r="B50" s="25" t="s">
        <v>115</v>
      </c>
      <c r="C50" s="16">
        <v>6823</v>
      </c>
      <c r="D50" s="16">
        <v>1390</v>
      </c>
      <c r="E50" s="145">
        <v>20.372270262347943</v>
      </c>
      <c r="F50" s="16">
        <v>1057</v>
      </c>
      <c r="G50" s="16">
        <v>1156</v>
      </c>
      <c r="H50" s="16">
        <v>315</v>
      </c>
      <c r="I50" s="16">
        <v>817</v>
      </c>
      <c r="J50" s="16">
        <v>1756</v>
      </c>
      <c r="K50" s="30">
        <v>25.736479554448188</v>
      </c>
      <c r="L50" s="16">
        <v>332</v>
      </c>
      <c r="M50" s="16">
        <v>189</v>
      </c>
      <c r="N50" s="16">
        <v>114</v>
      </c>
      <c r="O50" s="30">
        <v>1.6708192877033563</v>
      </c>
      <c r="P50" s="16">
        <v>54</v>
      </c>
      <c r="Q50" s="16">
        <v>8</v>
      </c>
      <c r="R50" s="16">
        <v>51</v>
      </c>
    </row>
    <row r="51" spans="1:18" s="25" customFormat="1" ht="12.75">
      <c r="A51" s="25">
        <v>49</v>
      </c>
      <c r="B51" s="25" t="s">
        <v>371</v>
      </c>
      <c r="C51" s="16">
        <v>7681</v>
      </c>
      <c r="D51" s="16">
        <v>1165</v>
      </c>
      <c r="E51" s="145">
        <v>15.167295925009764</v>
      </c>
      <c r="F51" s="16">
        <v>888</v>
      </c>
      <c r="G51" s="16">
        <v>1184</v>
      </c>
      <c r="H51" s="16">
        <v>283</v>
      </c>
      <c r="I51" s="16">
        <v>906</v>
      </c>
      <c r="J51" s="16">
        <v>2944</v>
      </c>
      <c r="K51" s="30">
        <v>38.32834266371567</v>
      </c>
      <c r="L51" s="16">
        <v>311</v>
      </c>
      <c r="M51" s="16">
        <v>199</v>
      </c>
      <c r="N51" s="16">
        <v>170</v>
      </c>
      <c r="O51" s="30">
        <v>2.2132534826194505</v>
      </c>
      <c r="P51" s="16">
        <v>86</v>
      </c>
      <c r="Q51" s="16">
        <v>12</v>
      </c>
      <c r="R51" s="16">
        <v>68</v>
      </c>
    </row>
    <row r="52" spans="1:18" s="25" customFormat="1" ht="12.75">
      <c r="A52" s="25">
        <v>50</v>
      </c>
      <c r="B52" s="25" t="s">
        <v>372</v>
      </c>
      <c r="C52" s="16">
        <v>6688</v>
      </c>
      <c r="D52" s="16">
        <v>659</v>
      </c>
      <c r="E52" s="145">
        <v>9.85346889952153</v>
      </c>
      <c r="F52" s="16">
        <v>508</v>
      </c>
      <c r="G52" s="16">
        <v>655</v>
      </c>
      <c r="H52" s="16">
        <v>98</v>
      </c>
      <c r="I52" s="16">
        <v>614</v>
      </c>
      <c r="J52" s="16">
        <v>3788</v>
      </c>
      <c r="K52" s="30">
        <v>56.63875598086124</v>
      </c>
      <c r="L52" s="16">
        <v>366</v>
      </c>
      <c r="M52" s="16">
        <v>288</v>
      </c>
      <c r="N52" s="16">
        <v>741</v>
      </c>
      <c r="O52" s="30">
        <v>11.079545454545455</v>
      </c>
      <c r="P52" s="16">
        <v>195</v>
      </c>
      <c r="Q52" s="16">
        <v>29</v>
      </c>
      <c r="R52" s="16">
        <v>517</v>
      </c>
    </row>
    <row r="53" spans="1:18" s="25" customFormat="1" ht="12.75">
      <c r="A53" s="25">
        <v>51</v>
      </c>
      <c r="B53" s="25" t="s">
        <v>373</v>
      </c>
      <c r="C53" s="16">
        <v>7263</v>
      </c>
      <c r="D53" s="16">
        <v>2377</v>
      </c>
      <c r="E53" s="145">
        <v>32.72752306209556</v>
      </c>
      <c r="F53" s="16">
        <v>1079</v>
      </c>
      <c r="G53" s="16">
        <v>1233</v>
      </c>
      <c r="H53" s="16">
        <v>284</v>
      </c>
      <c r="I53" s="16">
        <v>790</v>
      </c>
      <c r="J53" s="16">
        <v>1130</v>
      </c>
      <c r="K53" s="30">
        <v>15.558309238606634</v>
      </c>
      <c r="L53" s="16">
        <v>370</v>
      </c>
      <c r="M53" s="16">
        <v>189</v>
      </c>
      <c r="N53" s="16">
        <v>119</v>
      </c>
      <c r="O53" s="30">
        <v>1.6384414153930882</v>
      </c>
      <c r="P53" s="16">
        <v>46</v>
      </c>
      <c r="Q53" s="16">
        <v>9</v>
      </c>
      <c r="R53" s="16">
        <v>63</v>
      </c>
    </row>
    <row r="54" spans="1:18" s="25" customFormat="1" ht="12.75">
      <c r="A54" s="25">
        <v>52</v>
      </c>
      <c r="B54" s="25" t="s">
        <v>374</v>
      </c>
      <c r="C54" s="16">
        <v>7811</v>
      </c>
      <c r="D54" s="16">
        <v>1368</v>
      </c>
      <c r="E54" s="145">
        <v>17.51376264242735</v>
      </c>
      <c r="F54" s="16">
        <v>1224</v>
      </c>
      <c r="G54" s="16">
        <v>1391</v>
      </c>
      <c r="H54" s="16">
        <v>260</v>
      </c>
      <c r="I54" s="16">
        <v>1036</v>
      </c>
      <c r="J54" s="16">
        <v>2176</v>
      </c>
      <c r="K54" s="30">
        <v>27.858148764562795</v>
      </c>
      <c r="L54" s="16">
        <v>356</v>
      </c>
      <c r="M54" s="16">
        <v>215</v>
      </c>
      <c r="N54" s="16">
        <v>175</v>
      </c>
      <c r="O54" s="30">
        <v>2.2404301625912173</v>
      </c>
      <c r="P54" s="16">
        <v>84</v>
      </c>
      <c r="Q54" s="16">
        <v>8</v>
      </c>
      <c r="R54" s="16">
        <v>83</v>
      </c>
    </row>
    <row r="55" spans="1:18" s="25" customFormat="1" ht="12.75">
      <c r="A55" s="25">
        <v>53</v>
      </c>
      <c r="B55" s="25" t="s">
        <v>116</v>
      </c>
      <c r="C55" s="16">
        <v>8676</v>
      </c>
      <c r="D55" s="16">
        <v>1400</v>
      </c>
      <c r="E55" s="145">
        <v>16.136468418626094</v>
      </c>
      <c r="F55" s="16">
        <v>971</v>
      </c>
      <c r="G55" s="16">
        <v>1263</v>
      </c>
      <c r="H55" s="16">
        <v>378</v>
      </c>
      <c r="I55" s="16">
        <v>1049</v>
      </c>
      <c r="J55" s="16">
        <v>3183</v>
      </c>
      <c r="K55" s="30">
        <v>36.687413554633466</v>
      </c>
      <c r="L55" s="16">
        <v>432</v>
      </c>
      <c r="M55" s="16">
        <v>180</v>
      </c>
      <c r="N55" s="16">
        <v>217</v>
      </c>
      <c r="O55" s="30">
        <v>2.5011526048870447</v>
      </c>
      <c r="P55" s="16">
        <v>100</v>
      </c>
      <c r="Q55" s="16">
        <v>11</v>
      </c>
      <c r="R55" s="16">
        <v>106</v>
      </c>
    </row>
    <row r="56" spans="1:18" s="25" customFormat="1" ht="12.75">
      <c r="A56" s="25">
        <v>54</v>
      </c>
      <c r="B56" s="25" t="s">
        <v>375</v>
      </c>
      <c r="C56" s="16">
        <v>7379</v>
      </c>
      <c r="D56" s="16">
        <v>596</v>
      </c>
      <c r="E56" s="145">
        <v>8.076975199891583</v>
      </c>
      <c r="F56" s="16">
        <v>379</v>
      </c>
      <c r="G56" s="16">
        <v>545</v>
      </c>
      <c r="H56" s="16">
        <v>106</v>
      </c>
      <c r="I56" s="16">
        <v>667</v>
      </c>
      <c r="J56" s="16">
        <v>4663</v>
      </c>
      <c r="K56" s="30">
        <v>63.19284455888332</v>
      </c>
      <c r="L56" s="16">
        <v>423</v>
      </c>
      <c r="M56" s="16">
        <v>153</v>
      </c>
      <c r="N56" s="16">
        <v>881</v>
      </c>
      <c r="O56" s="30">
        <v>11.939287166282694</v>
      </c>
      <c r="P56" s="16">
        <v>271</v>
      </c>
      <c r="Q56" s="16">
        <v>19</v>
      </c>
      <c r="R56" s="16">
        <v>591</v>
      </c>
    </row>
    <row r="57" spans="1:18" s="25" customFormat="1" ht="12.75">
      <c r="A57" s="25">
        <v>55</v>
      </c>
      <c r="B57" s="25" t="s">
        <v>376</v>
      </c>
      <c r="C57" s="16">
        <v>6400</v>
      </c>
      <c r="D57" s="16">
        <v>1844</v>
      </c>
      <c r="E57" s="145">
        <v>28.8125</v>
      </c>
      <c r="F57" s="16">
        <v>1094</v>
      </c>
      <c r="G57" s="16">
        <v>1141</v>
      </c>
      <c r="H57" s="16">
        <v>339</v>
      </c>
      <c r="I57" s="16">
        <v>763</v>
      </c>
      <c r="J57" s="16">
        <v>956</v>
      </c>
      <c r="K57" s="30">
        <v>14.9375</v>
      </c>
      <c r="L57" s="16">
        <v>263</v>
      </c>
      <c r="M57" s="16">
        <v>190</v>
      </c>
      <c r="N57" s="16">
        <v>120</v>
      </c>
      <c r="O57" s="30">
        <v>1.875</v>
      </c>
      <c r="P57" s="16">
        <v>57</v>
      </c>
      <c r="Q57" s="16">
        <v>11</v>
      </c>
      <c r="R57" s="16">
        <v>51</v>
      </c>
    </row>
    <row r="58" spans="1:18" s="25" customFormat="1" ht="12.75">
      <c r="A58" s="25">
        <v>56</v>
      </c>
      <c r="B58" s="25" t="s">
        <v>377</v>
      </c>
      <c r="C58" s="16">
        <v>6850</v>
      </c>
      <c r="D58" s="16">
        <v>1961</v>
      </c>
      <c r="E58" s="145">
        <v>28.62773722627737</v>
      </c>
      <c r="F58" s="16">
        <v>1134</v>
      </c>
      <c r="G58" s="16">
        <v>1172</v>
      </c>
      <c r="H58" s="16">
        <v>349</v>
      </c>
      <c r="I58" s="16">
        <v>798</v>
      </c>
      <c r="J58" s="16">
        <v>1150</v>
      </c>
      <c r="K58" s="30">
        <v>16.78832116788321</v>
      </c>
      <c r="L58" s="16">
        <v>286</v>
      </c>
      <c r="M58" s="16">
        <v>178</v>
      </c>
      <c r="N58" s="16">
        <v>115</v>
      </c>
      <c r="O58" s="30">
        <v>1.6788321167883213</v>
      </c>
      <c r="P58" s="16">
        <v>51</v>
      </c>
      <c r="Q58" s="16">
        <v>10</v>
      </c>
      <c r="R58" s="16">
        <v>54</v>
      </c>
    </row>
    <row r="59" spans="1:18" s="25" customFormat="1" ht="12.75">
      <c r="A59" s="25">
        <v>57</v>
      </c>
      <c r="B59" s="25" t="s">
        <v>117</v>
      </c>
      <c r="C59" s="16">
        <v>7592</v>
      </c>
      <c r="D59" s="16">
        <v>1133</v>
      </c>
      <c r="E59" s="145">
        <v>14.923603793466809</v>
      </c>
      <c r="F59" s="16">
        <v>920</v>
      </c>
      <c r="G59" s="16">
        <v>1190</v>
      </c>
      <c r="H59" s="16">
        <v>324</v>
      </c>
      <c r="I59" s="16">
        <v>965</v>
      </c>
      <c r="J59" s="16">
        <v>2808</v>
      </c>
      <c r="K59" s="30">
        <v>36.986301369863014</v>
      </c>
      <c r="L59" s="16">
        <v>252</v>
      </c>
      <c r="M59" s="16">
        <v>222</v>
      </c>
      <c r="N59" s="16">
        <v>165</v>
      </c>
      <c r="O59" s="30">
        <v>2.173340358271865</v>
      </c>
      <c r="P59" s="16">
        <v>94</v>
      </c>
      <c r="Q59" s="16">
        <v>9</v>
      </c>
      <c r="R59" s="16">
        <v>61</v>
      </c>
    </row>
    <row r="60" spans="1:18" s="25" customFormat="1" ht="12.75">
      <c r="A60" s="25">
        <v>58</v>
      </c>
      <c r="B60" s="25" t="s">
        <v>378</v>
      </c>
      <c r="C60" s="16">
        <v>8128</v>
      </c>
      <c r="D60" s="16">
        <v>2986</v>
      </c>
      <c r="E60" s="145">
        <v>36.73720472440945</v>
      </c>
      <c r="F60" s="16">
        <v>1246</v>
      </c>
      <c r="G60" s="16">
        <v>1243</v>
      </c>
      <c r="H60" s="16">
        <v>225</v>
      </c>
      <c r="I60" s="16">
        <v>619</v>
      </c>
      <c r="J60" s="16">
        <v>854</v>
      </c>
      <c r="K60" s="30">
        <v>10.506889763779528</v>
      </c>
      <c r="L60" s="16">
        <v>955</v>
      </c>
      <c r="M60" s="16">
        <v>226</v>
      </c>
      <c r="N60" s="16">
        <v>190</v>
      </c>
      <c r="O60" s="30">
        <v>2.3375984251968505</v>
      </c>
      <c r="P60" s="16">
        <v>88</v>
      </c>
      <c r="Q60" s="16">
        <v>15</v>
      </c>
      <c r="R60" s="16">
        <v>84</v>
      </c>
    </row>
    <row r="61" spans="1:18" s="25" customFormat="1" ht="12.75">
      <c r="A61" s="25">
        <v>59</v>
      </c>
      <c r="B61" s="25" t="s">
        <v>379</v>
      </c>
      <c r="C61" s="16">
        <v>8652</v>
      </c>
      <c r="D61" s="16">
        <v>3023</v>
      </c>
      <c r="E61" s="145">
        <v>34.93989828941285</v>
      </c>
      <c r="F61" s="16">
        <v>1236</v>
      </c>
      <c r="G61" s="16">
        <v>1343</v>
      </c>
      <c r="H61" s="16">
        <v>274</v>
      </c>
      <c r="I61" s="16">
        <v>705</v>
      </c>
      <c r="J61" s="16">
        <v>1019</v>
      </c>
      <c r="K61" s="30">
        <v>11.777623670827554</v>
      </c>
      <c r="L61" s="16">
        <v>1052</v>
      </c>
      <c r="M61" s="16">
        <v>227</v>
      </c>
      <c r="N61" s="16">
        <v>179</v>
      </c>
      <c r="O61" s="30">
        <v>2.0688858067498845</v>
      </c>
      <c r="P61" s="16">
        <v>90</v>
      </c>
      <c r="Q61" s="16">
        <v>18</v>
      </c>
      <c r="R61" s="16">
        <v>71</v>
      </c>
    </row>
    <row r="62" spans="1:18" s="25" customFormat="1" ht="12.75">
      <c r="A62" s="25">
        <v>60</v>
      </c>
      <c r="B62" s="25" t="s">
        <v>118</v>
      </c>
      <c r="C62" s="16">
        <v>8503</v>
      </c>
      <c r="D62" s="16">
        <v>1665</v>
      </c>
      <c r="E62" s="145">
        <v>19.58132423850406</v>
      </c>
      <c r="F62" s="16">
        <v>928</v>
      </c>
      <c r="G62" s="16">
        <v>1272</v>
      </c>
      <c r="H62" s="16">
        <v>412</v>
      </c>
      <c r="I62" s="16">
        <v>961</v>
      </c>
      <c r="J62" s="16">
        <v>2872</v>
      </c>
      <c r="K62" s="30">
        <v>33.77631424203222</v>
      </c>
      <c r="L62" s="16">
        <v>393</v>
      </c>
      <c r="M62" s="16">
        <v>221</v>
      </c>
      <c r="N62" s="16">
        <v>164</v>
      </c>
      <c r="O62" s="30">
        <v>1.928731036104904</v>
      </c>
      <c r="P62" s="16">
        <v>78</v>
      </c>
      <c r="Q62" s="16">
        <v>16</v>
      </c>
      <c r="R62" s="16">
        <v>69</v>
      </c>
    </row>
    <row r="63" spans="1:18" s="25" customFormat="1" ht="12.75">
      <c r="A63" s="136" t="s">
        <v>171</v>
      </c>
      <c r="B63" s="133" t="s">
        <v>89</v>
      </c>
      <c r="C63" s="238">
        <v>106007</v>
      </c>
      <c r="D63" s="238">
        <v>12606</v>
      </c>
      <c r="E63" s="245">
        <v>11.891667531389437</v>
      </c>
      <c r="F63" s="137">
        <v>7294</v>
      </c>
      <c r="G63" s="137">
        <v>9159</v>
      </c>
      <c r="H63" s="137">
        <v>2024</v>
      </c>
      <c r="I63" s="137">
        <v>17943</v>
      </c>
      <c r="J63" s="137">
        <v>50169</v>
      </c>
      <c r="K63" s="30">
        <v>47.326119973209316</v>
      </c>
      <c r="L63" s="16">
        <v>6812</v>
      </c>
      <c r="M63" s="137">
        <v>2226</v>
      </c>
      <c r="N63" s="137">
        <v>24506</v>
      </c>
      <c r="O63" s="241">
        <v>23.117341307649493</v>
      </c>
      <c r="P63" s="137">
        <v>4390</v>
      </c>
      <c r="Q63" s="137">
        <v>671</v>
      </c>
      <c r="R63" s="137">
        <v>19427</v>
      </c>
    </row>
    <row r="64" spans="1:18" s="25" customFormat="1" ht="12.75">
      <c r="A64" s="136" t="s">
        <v>172</v>
      </c>
      <c r="B64" s="133" t="s">
        <v>90</v>
      </c>
      <c r="C64" s="238">
        <v>67481</v>
      </c>
      <c r="D64" s="238">
        <v>14127</v>
      </c>
      <c r="E64" s="245">
        <v>20.93478164224004</v>
      </c>
      <c r="F64" s="137">
        <v>8844</v>
      </c>
      <c r="G64" s="137">
        <v>10556</v>
      </c>
      <c r="H64" s="137">
        <v>2928</v>
      </c>
      <c r="I64" s="137">
        <v>7700</v>
      </c>
      <c r="J64" s="137">
        <v>19583</v>
      </c>
      <c r="K64" s="30">
        <v>29.020020450200796</v>
      </c>
      <c r="L64" s="25">
        <v>3743</v>
      </c>
      <c r="M64" s="137">
        <v>1780</v>
      </c>
      <c r="N64" s="137">
        <v>1362</v>
      </c>
      <c r="O64" s="241">
        <v>2.0183459047731955</v>
      </c>
      <c r="P64" s="137">
        <v>649</v>
      </c>
      <c r="Q64" s="137">
        <v>103</v>
      </c>
      <c r="R64" s="137">
        <v>596</v>
      </c>
    </row>
    <row r="65" spans="1:18" s="25" customFormat="1" ht="12.75">
      <c r="A65" s="136" t="s">
        <v>173</v>
      </c>
      <c r="B65" s="133" t="s">
        <v>91</v>
      </c>
      <c r="C65" s="238">
        <v>78482</v>
      </c>
      <c r="D65" s="238">
        <v>24523</v>
      </c>
      <c r="E65" s="245">
        <v>31.246655284014167</v>
      </c>
      <c r="F65" s="137">
        <v>12253</v>
      </c>
      <c r="G65" s="137">
        <v>13323</v>
      </c>
      <c r="H65" s="137">
        <v>3173</v>
      </c>
      <c r="I65" s="137">
        <v>8151</v>
      </c>
      <c r="J65" s="137">
        <v>11677</v>
      </c>
      <c r="K65" s="30">
        <v>14.878570882495348</v>
      </c>
      <c r="L65" s="25">
        <v>5382</v>
      </c>
      <c r="M65" s="137">
        <v>2074</v>
      </c>
      <c r="N65" s="137">
        <v>1508</v>
      </c>
      <c r="O65" s="241">
        <v>1.9214596977650926</v>
      </c>
      <c r="P65" s="137">
        <v>661</v>
      </c>
      <c r="Q65" s="137">
        <v>133</v>
      </c>
      <c r="R65" s="137">
        <v>704</v>
      </c>
    </row>
    <row r="66" spans="1:18" s="25" customFormat="1" ht="12.75">
      <c r="A66" s="136" t="s">
        <v>174</v>
      </c>
      <c r="B66" s="134" t="s">
        <v>92</v>
      </c>
      <c r="C66" s="238">
        <v>137157</v>
      </c>
      <c r="D66" s="238">
        <v>26361</v>
      </c>
      <c r="E66" s="245">
        <v>19.21958048076292</v>
      </c>
      <c r="F66" s="137">
        <v>20055</v>
      </c>
      <c r="G66" s="137">
        <v>23266</v>
      </c>
      <c r="H66" s="137">
        <v>5221</v>
      </c>
      <c r="I66" s="137">
        <v>16977</v>
      </c>
      <c r="J66" s="137">
        <v>38301</v>
      </c>
      <c r="K66" s="30">
        <v>27.924932741311054</v>
      </c>
      <c r="L66" s="25">
        <v>6976</v>
      </c>
      <c r="M66" s="137">
        <v>3837</v>
      </c>
      <c r="N66" s="137">
        <v>3314</v>
      </c>
      <c r="O66" s="241">
        <v>2.4162091617635264</v>
      </c>
      <c r="P66" s="137">
        <v>1646</v>
      </c>
      <c r="Q66" s="137">
        <v>215</v>
      </c>
      <c r="R66" s="137">
        <v>1441</v>
      </c>
    </row>
    <row r="67" spans="1:18" s="25" customFormat="1" ht="12.75">
      <c r="A67" s="136" t="s">
        <v>175</v>
      </c>
      <c r="B67" s="132" t="s">
        <v>93</v>
      </c>
      <c r="C67" s="238">
        <v>119342</v>
      </c>
      <c r="D67" s="238">
        <v>18248</v>
      </c>
      <c r="E67" s="245">
        <v>15.290509627792396</v>
      </c>
      <c r="F67" s="137">
        <v>13275</v>
      </c>
      <c r="G67" s="137">
        <v>17129</v>
      </c>
      <c r="H67" s="137">
        <v>4643</v>
      </c>
      <c r="I67" s="137">
        <v>13472</v>
      </c>
      <c r="J67" s="137">
        <v>47852</v>
      </c>
      <c r="K67" s="30">
        <v>40.096529302341175</v>
      </c>
      <c r="L67" s="25">
        <v>4723</v>
      </c>
      <c r="M67" s="137">
        <v>3448</v>
      </c>
      <c r="N67" s="137">
        <v>3636</v>
      </c>
      <c r="O67" s="241">
        <v>3.046706105143202</v>
      </c>
      <c r="P67" s="137">
        <v>1499</v>
      </c>
      <c r="Q67" s="137">
        <v>182</v>
      </c>
      <c r="R67" s="137">
        <v>1932</v>
      </c>
    </row>
  </sheetData>
  <sheetProtection password="EE3C" sheet="1" objects="1" scenarios="1"/>
  <mergeCells count="2">
    <mergeCell ref="C1:R1"/>
    <mergeCell ref="A1:B1"/>
  </mergeCells>
  <hyperlinks>
    <hyperlink ref="A1" location="Front!A1" display="Click here to return to homepage"/>
    <hyperlink ref="A1:B1" location="'Data by topic'!A1" display="Click here to return to homepage"/>
  </hyperlink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B15"/>
  <sheetViews>
    <sheetView showGridLines="0" zoomScalePageLayoutView="0" workbookViewId="0" topLeftCell="A1">
      <selection activeCell="A1" sqref="A1"/>
    </sheetView>
  </sheetViews>
  <sheetFormatPr defaultColWidth="9.140625" defaultRowHeight="12.75"/>
  <cols>
    <col min="1" max="1" width="22.421875" style="0" customWidth="1"/>
    <col min="2" max="2" width="64.421875" style="17" customWidth="1"/>
  </cols>
  <sheetData>
    <row r="1" spans="1:2" ht="33" customHeight="1" thickBot="1">
      <c r="A1" s="249" t="s">
        <v>417</v>
      </c>
      <c r="B1" s="248"/>
    </row>
    <row r="2" spans="1:2" ht="37.5" customHeight="1" thickBot="1">
      <c r="A2" s="251" t="s">
        <v>418</v>
      </c>
      <c r="B2" s="250" t="s">
        <v>328</v>
      </c>
    </row>
    <row r="3" spans="1:2" ht="53.25" customHeight="1">
      <c r="A3" s="158" t="s">
        <v>330</v>
      </c>
      <c r="B3" s="160" t="s">
        <v>332</v>
      </c>
    </row>
    <row r="4" spans="1:2" ht="57.75" customHeight="1">
      <c r="A4" s="158" t="s">
        <v>329</v>
      </c>
      <c r="B4" s="160" t="s">
        <v>333</v>
      </c>
    </row>
    <row r="5" spans="1:2" ht="94.5" customHeight="1">
      <c r="A5" s="158" t="s">
        <v>331</v>
      </c>
      <c r="B5" s="161" t="s">
        <v>3</v>
      </c>
    </row>
    <row r="6" spans="1:2" ht="29.25" customHeight="1">
      <c r="A6" s="158" t="s">
        <v>202</v>
      </c>
      <c r="B6" s="160" t="s">
        <v>435</v>
      </c>
    </row>
    <row r="7" spans="1:2" ht="68.25" customHeight="1">
      <c r="A7" s="158" t="s">
        <v>78</v>
      </c>
      <c r="B7" s="162" t="s">
        <v>421</v>
      </c>
    </row>
    <row r="8" spans="1:2" ht="57.75" customHeight="1">
      <c r="A8" s="159" t="s">
        <v>189</v>
      </c>
      <c r="B8" s="161" t="s">
        <v>2</v>
      </c>
    </row>
    <row r="9" spans="1:2" ht="42.75" customHeight="1">
      <c r="A9" s="158" t="s">
        <v>194</v>
      </c>
      <c r="B9" s="160" t="s">
        <v>422</v>
      </c>
    </row>
    <row r="10" spans="1:2" ht="45.75" customHeight="1">
      <c r="A10" s="158" t="s">
        <v>140</v>
      </c>
      <c r="B10" s="160" t="s">
        <v>334</v>
      </c>
    </row>
    <row r="11" spans="1:2" ht="42.75" customHeight="1">
      <c r="A11" s="158" t="s">
        <v>153</v>
      </c>
      <c r="B11" s="160" t="s">
        <v>0</v>
      </c>
    </row>
    <row r="12" spans="1:2" ht="80.25" customHeight="1">
      <c r="A12" s="158" t="s">
        <v>1</v>
      </c>
      <c r="B12" s="163" t="s">
        <v>436</v>
      </c>
    </row>
    <row r="13" spans="1:2" ht="12.75">
      <c r="A13" s="105"/>
      <c r="B13" s="127"/>
    </row>
    <row r="14" spans="1:2" ht="12.75" customHeight="1">
      <c r="A14" s="357" t="s">
        <v>411</v>
      </c>
      <c r="B14" s="358"/>
    </row>
    <row r="15" spans="1:2" ht="61.5" customHeight="1" thickBot="1">
      <c r="A15" s="359"/>
      <c r="B15" s="360"/>
    </row>
  </sheetData>
  <sheetProtection password="EE3C" sheet="1"/>
  <mergeCells count="1">
    <mergeCell ref="A14:B15"/>
  </mergeCells>
  <hyperlinks>
    <hyperlink ref="A1" location="'Data by electoral division'!A1" display="Click here to return to homepage"/>
    <hyperlink ref="A2" location="'Data by topic'!A1" display="Click here to return to topic homepage"/>
  </hyperlinks>
  <printOptions/>
  <pageMargins left="0.75" right="0.75" top="1" bottom="1" header="0.5" footer="0.5"/>
  <pageSetup fitToHeight="3"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H33"/>
  <sheetViews>
    <sheetView showGridLines="0" zoomScalePageLayoutView="0" workbookViewId="0" topLeftCell="A1">
      <selection activeCell="B30" sqref="B30:E30"/>
    </sheetView>
  </sheetViews>
  <sheetFormatPr defaultColWidth="9.140625" defaultRowHeight="12.75"/>
  <cols>
    <col min="1" max="1" width="4.00390625" style="107" customWidth="1"/>
    <col min="2" max="3" width="20.28125" style="107" customWidth="1"/>
    <col min="4" max="4" width="23.57421875" style="107" customWidth="1"/>
    <col min="5" max="5" width="20.28125" style="107" customWidth="1"/>
    <col min="6" max="6" width="20.28125" style="112" customWidth="1"/>
    <col min="7" max="7" width="21.421875" style="107" customWidth="1"/>
    <col min="8" max="16384" width="9.140625" style="107" customWidth="1"/>
  </cols>
  <sheetData>
    <row r="2" spans="2:8" ht="18.75" customHeight="1">
      <c r="B2" s="253" t="s">
        <v>391</v>
      </c>
      <c r="C2" s="253"/>
      <c r="D2" s="253"/>
      <c r="E2" s="253"/>
      <c r="F2" s="253"/>
      <c r="G2" s="253"/>
      <c r="H2" s="106"/>
    </row>
    <row r="3" spans="2:8" ht="18.75" customHeight="1">
      <c r="B3" s="253"/>
      <c r="C3" s="253"/>
      <c r="D3" s="253"/>
      <c r="E3" s="253"/>
      <c r="F3" s="253"/>
      <c r="G3" s="253"/>
      <c r="H3" s="106"/>
    </row>
    <row r="4" spans="2:8" ht="18.75" customHeight="1">
      <c r="B4" s="170"/>
      <c r="C4" s="170"/>
      <c r="D4" s="170"/>
      <c r="E4" s="170"/>
      <c r="F4" s="170"/>
      <c r="G4" s="170"/>
      <c r="H4" s="106"/>
    </row>
    <row r="5" spans="2:8" ht="18.75" customHeight="1">
      <c r="B5" s="170"/>
      <c r="C5" s="253" t="s">
        <v>407</v>
      </c>
      <c r="D5" s="253"/>
      <c r="E5" s="253"/>
      <c r="F5" s="253"/>
      <c r="G5" s="170"/>
      <c r="H5" s="106"/>
    </row>
    <row r="6" spans="2:8" ht="18.75" customHeight="1">
      <c r="B6" s="170"/>
      <c r="C6" s="253"/>
      <c r="D6" s="253"/>
      <c r="E6" s="253"/>
      <c r="F6" s="253"/>
      <c r="G6" s="170"/>
      <c r="H6" s="106"/>
    </row>
    <row r="7" spans="2:7" ht="18.75" customHeight="1">
      <c r="B7" s="108"/>
      <c r="C7" s="108"/>
      <c r="D7" s="108"/>
      <c r="E7" s="108"/>
      <c r="F7" s="108"/>
      <c r="G7" s="108"/>
    </row>
    <row r="8" spans="2:7" ht="18.75" customHeight="1">
      <c r="B8" s="254" t="s">
        <v>405</v>
      </c>
      <c r="C8" s="254"/>
      <c r="D8" s="254"/>
      <c r="E8" s="254"/>
      <c r="F8" s="254"/>
      <c r="G8" s="254"/>
    </row>
    <row r="9" spans="2:7" ht="18.75" customHeight="1">
      <c r="B9" s="254"/>
      <c r="C9" s="254"/>
      <c r="D9" s="254"/>
      <c r="E9" s="254"/>
      <c r="F9" s="254"/>
      <c r="G9" s="254"/>
    </row>
    <row r="10" spans="2:7" ht="13.5" customHeight="1">
      <c r="B10" s="254"/>
      <c r="C10" s="254"/>
      <c r="D10" s="254"/>
      <c r="E10" s="254"/>
      <c r="F10" s="254"/>
      <c r="G10" s="254"/>
    </row>
    <row r="11" spans="2:7" ht="8.25" customHeight="1">
      <c r="B11" s="108"/>
      <c r="C11" s="108"/>
      <c r="D11" s="108"/>
      <c r="E11" s="108"/>
      <c r="F11" s="108"/>
      <c r="G11" s="108"/>
    </row>
    <row r="12" spans="2:7" ht="18.75" customHeight="1">
      <c r="B12" s="254" t="s">
        <v>433</v>
      </c>
      <c r="C12" s="254"/>
      <c r="D12" s="254"/>
      <c r="E12" s="254"/>
      <c r="F12" s="254"/>
      <c r="G12" s="254"/>
    </row>
    <row r="13" spans="2:7" ht="18.75" customHeight="1">
      <c r="B13" s="254"/>
      <c r="C13" s="254"/>
      <c r="D13" s="254"/>
      <c r="E13" s="254"/>
      <c r="F13" s="254"/>
      <c r="G13" s="254"/>
    </row>
    <row r="14" spans="2:7" ht="13.5" customHeight="1">
      <c r="B14" s="254"/>
      <c r="C14" s="254"/>
      <c r="D14" s="254"/>
      <c r="E14" s="254"/>
      <c r="F14" s="254"/>
      <c r="G14" s="254"/>
    </row>
    <row r="15" spans="2:7" ht="18.75" customHeight="1" thickBot="1">
      <c r="B15" s="109"/>
      <c r="C15" s="109"/>
      <c r="D15" s="109"/>
      <c r="E15" s="109"/>
      <c r="F15" s="109"/>
      <c r="G15" s="109"/>
    </row>
    <row r="16" spans="2:7" ht="18.75" customHeight="1">
      <c r="B16" s="258" t="s">
        <v>408</v>
      </c>
      <c r="C16" s="259"/>
      <c r="D16" s="168"/>
      <c r="E16" s="168"/>
      <c r="F16" s="168"/>
      <c r="G16" s="169"/>
    </row>
    <row r="17" spans="2:7" ht="8.25" customHeight="1">
      <c r="B17" s="171"/>
      <c r="C17" s="114"/>
      <c r="D17" s="114"/>
      <c r="E17" s="114"/>
      <c r="F17" s="115"/>
      <c r="G17" s="116"/>
    </row>
    <row r="18" spans="2:7" ht="36" customHeight="1">
      <c r="B18" s="269" t="s">
        <v>394</v>
      </c>
      <c r="C18" s="270"/>
      <c r="D18" s="270"/>
      <c r="E18" s="270"/>
      <c r="F18" s="270"/>
      <c r="G18" s="271"/>
    </row>
    <row r="19" spans="2:7" ht="6.75" customHeight="1" thickBot="1">
      <c r="B19" s="113"/>
      <c r="C19" s="114"/>
      <c r="D19" s="114"/>
      <c r="E19" s="114"/>
      <c r="F19" s="114"/>
      <c r="G19" s="116"/>
    </row>
    <row r="20" spans="2:7" ht="18.75" customHeight="1" thickBot="1">
      <c r="B20" s="121"/>
      <c r="C20" s="247" t="s">
        <v>187</v>
      </c>
      <c r="D20" s="174"/>
      <c r="E20" s="247" t="s">
        <v>189</v>
      </c>
      <c r="F20" s="174"/>
      <c r="G20" s="175"/>
    </row>
    <row r="21" spans="2:7" ht="18.75" customHeight="1" thickBot="1">
      <c r="B21" s="113"/>
      <c r="C21" s="174"/>
      <c r="D21" s="247" t="s">
        <v>193</v>
      </c>
      <c r="E21" s="174"/>
      <c r="F21" s="247" t="s">
        <v>190</v>
      </c>
      <c r="G21" s="175"/>
    </row>
    <row r="22" spans="2:7" ht="18.75" customHeight="1" thickBot="1">
      <c r="B22" s="113"/>
      <c r="C22" s="247" t="s">
        <v>191</v>
      </c>
      <c r="D22" s="174"/>
      <c r="E22" s="247" t="s">
        <v>140</v>
      </c>
      <c r="F22" s="174"/>
      <c r="G22" s="175"/>
    </row>
    <row r="23" spans="2:7" ht="18.75" customHeight="1" thickBot="1">
      <c r="B23" s="113"/>
      <c r="C23" s="173"/>
      <c r="D23" s="247" t="s">
        <v>194</v>
      </c>
      <c r="E23" s="174"/>
      <c r="F23" s="247" t="s">
        <v>188</v>
      </c>
      <c r="G23" s="175"/>
    </row>
    <row r="24" spans="2:7" ht="18.75" customHeight="1" thickBot="1">
      <c r="B24" s="113"/>
      <c r="C24" s="247" t="s">
        <v>78</v>
      </c>
      <c r="D24" s="174"/>
      <c r="E24" s="247" t="s">
        <v>192</v>
      </c>
      <c r="F24" s="174"/>
      <c r="G24" s="175"/>
    </row>
    <row r="25" spans="2:7" ht="18.75" customHeight="1" thickBot="1">
      <c r="B25" s="113"/>
      <c r="C25" s="174"/>
      <c r="D25" s="247" t="s">
        <v>238</v>
      </c>
      <c r="E25" s="174"/>
      <c r="F25" s="247" t="s">
        <v>409</v>
      </c>
      <c r="G25" s="175"/>
    </row>
    <row r="26" spans="2:7" ht="18.75" customHeight="1" thickBot="1">
      <c r="B26" s="118"/>
      <c r="C26" s="119"/>
      <c r="D26" s="119"/>
      <c r="E26" s="119"/>
      <c r="F26" s="122"/>
      <c r="G26" s="172"/>
    </row>
    <row r="27" spans="3:7" ht="18" thickBot="1">
      <c r="C27" s="110"/>
      <c r="D27" s="110"/>
      <c r="E27" s="110"/>
      <c r="F27" s="111"/>
      <c r="G27" s="166"/>
    </row>
    <row r="28" spans="3:7" ht="18" thickBot="1">
      <c r="C28" s="110"/>
      <c r="D28" s="110"/>
      <c r="E28" s="110"/>
      <c r="F28" s="111"/>
      <c r="G28" s="126" t="s">
        <v>337</v>
      </c>
    </row>
    <row r="29" spans="3:7" ht="17.25">
      <c r="C29" s="110"/>
      <c r="D29" s="110"/>
      <c r="E29" s="110"/>
      <c r="F29" s="111"/>
      <c r="G29" s="166"/>
    </row>
    <row r="30" spans="2:7" ht="17.25">
      <c r="B30" s="272" t="s">
        <v>410</v>
      </c>
      <c r="C30" s="272"/>
      <c r="D30" s="272"/>
      <c r="E30" s="272"/>
      <c r="F30" s="111"/>
      <c r="G30" s="166"/>
    </row>
    <row r="31" spans="3:7" ht="17.25">
      <c r="C31" s="110"/>
      <c r="D31" s="110"/>
      <c r="E31" s="110"/>
      <c r="F31" s="111"/>
      <c r="G31" s="176"/>
    </row>
    <row r="32" spans="2:7" ht="15.75" customHeight="1">
      <c r="B32" s="110"/>
      <c r="C32" s="110"/>
      <c r="D32" s="110"/>
      <c r="E32" s="110"/>
      <c r="F32" s="111"/>
      <c r="G32" s="110"/>
    </row>
    <row r="33" spans="2:7" ht="15">
      <c r="B33" s="267" t="s">
        <v>406</v>
      </c>
      <c r="C33" s="267"/>
      <c r="D33" s="267"/>
      <c r="E33" s="267"/>
      <c r="F33" s="267"/>
      <c r="G33" s="267"/>
    </row>
    <row r="38" ht="18" customHeight="1"/>
  </sheetData>
  <sheetProtection password="EE3C" sheet="1"/>
  <mergeCells count="8">
    <mergeCell ref="B33:G33"/>
    <mergeCell ref="B2:G3"/>
    <mergeCell ref="B8:G10"/>
    <mergeCell ref="B12:G14"/>
    <mergeCell ref="C5:F6"/>
    <mergeCell ref="B16:C16"/>
    <mergeCell ref="B18:G18"/>
    <mergeCell ref="B30:E30"/>
  </mergeCells>
  <hyperlinks>
    <hyperlink ref="B33:G33" location="'About Us'!A1" display="Cambridgeshire County Council, Research and Performance Team, April 2013"/>
    <hyperlink ref="G28" location="Metadata!A1" display="Metadata"/>
    <hyperlink ref="D23" location="'iadatasheet_country of birth'!A1" display="Country of birth"/>
    <hyperlink ref="D21" location="'iadatasheet_length of residence'!A1" display="Length of Residence "/>
    <hyperlink ref="E22" location="'iadatasheet_passports held'!A1" display="Passports held"/>
    <hyperlink ref="C24" location="iadatasheet_religion!A1" display="Religion"/>
    <hyperlink ref="E24" location="'iadatasheet_economic activity'!A1" display="Economic Activity"/>
    <hyperlink ref="C22" location="'iadatasheet_dwelling type'!A1" display="Dwelling type"/>
    <hyperlink ref="F21" location="'iadatasheet_household type'!A1" display="Household type"/>
    <hyperlink ref="E20" location="iadatasheet_health!A1" display="Health"/>
    <hyperlink ref="F23" location="iadatasheet_ethnicity!A1" display="Ethnicity"/>
    <hyperlink ref="C20" location="iadatasheet_population!A1" display="Population"/>
    <hyperlink ref="D25" location="'iadatasheet_travel to work'!A1" display="Travel to work"/>
    <hyperlink ref="F25" location="iadatasheet_qualifications!A1" display="Qualifications"/>
    <hyperlink ref="B30:E30" location="'Data by electoral division'!A1" display="Alternatively, to view data by electoral division click here"/>
  </hyperlinks>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35"/>
  <sheetViews>
    <sheetView showGridLines="0" zoomScalePageLayoutView="0" workbookViewId="0" topLeftCell="A1">
      <selection activeCell="A1" sqref="A1:C2"/>
    </sheetView>
  </sheetViews>
  <sheetFormatPr defaultColWidth="9.140625" defaultRowHeight="12.75"/>
  <sheetData>
    <row r="1" spans="1:6" ht="12.75">
      <c r="A1" s="273" t="s">
        <v>420</v>
      </c>
      <c r="B1" s="274"/>
      <c r="C1" s="274"/>
      <c r="D1" s="273" t="s">
        <v>419</v>
      </c>
      <c r="E1" s="274"/>
      <c r="F1" s="274"/>
    </row>
    <row r="2" spans="1:6" ht="12.75">
      <c r="A2" s="274"/>
      <c r="B2" s="274"/>
      <c r="C2" s="274"/>
      <c r="D2" s="274"/>
      <c r="E2" s="274"/>
      <c r="F2" s="274"/>
    </row>
    <row r="5" spans="1:6" ht="15">
      <c r="A5" s="275" t="s">
        <v>299</v>
      </c>
      <c r="B5" s="275"/>
      <c r="C5" s="275"/>
      <c r="D5" s="275"/>
      <c r="E5" s="275"/>
      <c r="F5" s="275"/>
    </row>
    <row r="6" spans="1:6" ht="12.75">
      <c r="A6" s="82" t="s">
        <v>300</v>
      </c>
      <c r="B6" s="5"/>
      <c r="C6" s="5"/>
      <c r="D6" s="5"/>
      <c r="E6" s="5"/>
      <c r="F6" s="5"/>
    </row>
    <row r="7" spans="1:6" ht="12.75">
      <c r="A7" s="83" t="s">
        <v>301</v>
      </c>
      <c r="B7" s="5"/>
      <c r="C7" s="5"/>
      <c r="D7" s="5"/>
      <c r="E7" s="5"/>
      <c r="F7" s="5"/>
    </row>
    <row r="8" spans="1:6" ht="12.75">
      <c r="A8" s="83"/>
      <c r="B8" s="5"/>
      <c r="C8" s="5"/>
      <c r="D8" s="5"/>
      <c r="E8" s="5"/>
      <c r="F8" s="5"/>
    </row>
    <row r="9" spans="1:6" ht="12.75">
      <c r="A9" s="84" t="s">
        <v>302</v>
      </c>
      <c r="B9" s="5"/>
      <c r="C9" s="5"/>
      <c r="D9" s="5"/>
      <c r="E9" s="5"/>
      <c r="F9" s="5"/>
    </row>
    <row r="10" spans="1:6" ht="12.75">
      <c r="A10" s="5"/>
      <c r="B10" s="5"/>
      <c r="C10" s="5"/>
      <c r="D10" s="5"/>
      <c r="E10" s="5"/>
      <c r="F10" s="5"/>
    </row>
    <row r="11" spans="1:6" ht="12.75">
      <c r="A11" s="85" t="s">
        <v>303</v>
      </c>
      <c r="B11" s="5"/>
      <c r="C11" s="5"/>
      <c r="D11" s="5"/>
      <c r="E11" s="5"/>
      <c r="F11" s="5"/>
    </row>
    <row r="12" spans="1:6" ht="12.75">
      <c r="A12" s="85" t="s">
        <v>304</v>
      </c>
      <c r="B12" s="5"/>
      <c r="C12" s="5"/>
      <c r="D12" s="5"/>
      <c r="E12" s="5"/>
      <c r="F12" s="5"/>
    </row>
    <row r="13" spans="1:6" ht="12.75">
      <c r="A13" s="85" t="s">
        <v>305</v>
      </c>
      <c r="B13" s="5"/>
      <c r="C13" s="5"/>
      <c r="D13" s="5"/>
      <c r="E13" s="5"/>
      <c r="F13" s="5"/>
    </row>
    <row r="14" spans="1:6" ht="12.75">
      <c r="A14" s="85" t="s">
        <v>306</v>
      </c>
      <c r="B14" s="5"/>
      <c r="C14" s="5"/>
      <c r="D14" s="5"/>
      <c r="E14" s="5"/>
      <c r="F14" s="5"/>
    </row>
    <row r="15" spans="1:6" ht="12.75">
      <c r="A15" s="85" t="s">
        <v>307</v>
      </c>
      <c r="B15" s="5"/>
      <c r="C15" s="5"/>
      <c r="D15" s="5"/>
      <c r="E15" s="5"/>
      <c r="F15" s="5"/>
    </row>
    <row r="16" spans="1:6" ht="12.75">
      <c r="A16" s="85" t="s">
        <v>308</v>
      </c>
      <c r="B16" s="5"/>
      <c r="C16" s="5"/>
      <c r="D16" s="5"/>
      <c r="E16" s="5"/>
      <c r="F16" s="5"/>
    </row>
    <row r="17" spans="1:6" ht="12.75">
      <c r="A17" s="85" t="s">
        <v>309</v>
      </c>
      <c r="B17" s="5"/>
      <c r="C17" s="5"/>
      <c r="D17" s="5"/>
      <c r="E17" s="5"/>
      <c r="F17" s="5"/>
    </row>
    <row r="18" spans="1:6" ht="12.75">
      <c r="A18" s="85" t="s">
        <v>310</v>
      </c>
      <c r="B18" s="5"/>
      <c r="C18" s="5"/>
      <c r="D18" s="5"/>
      <c r="E18" s="5"/>
      <c r="F18" s="5"/>
    </row>
    <row r="19" spans="1:6" ht="12.75">
      <c r="A19" s="85" t="s">
        <v>311</v>
      </c>
      <c r="B19" s="5"/>
      <c r="C19" s="5"/>
      <c r="D19" s="5"/>
      <c r="E19" s="5"/>
      <c r="F19" s="5"/>
    </row>
    <row r="20" spans="1:6" ht="12.75">
      <c r="A20" s="85" t="s">
        <v>312</v>
      </c>
      <c r="B20" s="5"/>
      <c r="C20" s="5"/>
      <c r="D20" s="5"/>
      <c r="E20" s="5"/>
      <c r="F20" s="5"/>
    </row>
    <row r="21" spans="1:6" ht="12.75">
      <c r="A21" s="5"/>
      <c r="B21" s="5"/>
      <c r="C21" s="5"/>
      <c r="D21" s="5"/>
      <c r="E21" s="5"/>
      <c r="F21" s="5"/>
    </row>
    <row r="22" spans="1:6" ht="12.75">
      <c r="A22" s="86"/>
      <c r="B22" s="5"/>
      <c r="C22" s="5"/>
      <c r="D22" s="5"/>
      <c r="E22" s="5"/>
      <c r="F22" s="5"/>
    </row>
    <row r="23" spans="1:6" ht="15">
      <c r="A23" s="252" t="s">
        <v>313</v>
      </c>
      <c r="B23" s="5"/>
      <c r="C23" s="5"/>
      <c r="D23" s="5"/>
      <c r="E23" s="5"/>
      <c r="F23" s="5"/>
    </row>
    <row r="24" spans="1:6" ht="12.75">
      <c r="A24" s="84" t="s">
        <v>314</v>
      </c>
      <c r="B24" s="5"/>
      <c r="C24" s="5"/>
      <c r="D24" s="5"/>
      <c r="E24" s="5"/>
      <c r="F24" s="5"/>
    </row>
    <row r="25" spans="1:6" ht="12.75">
      <c r="A25" s="84" t="s">
        <v>315</v>
      </c>
      <c r="B25" s="5"/>
      <c r="C25" s="5"/>
      <c r="D25" s="5"/>
      <c r="E25" s="5"/>
      <c r="F25" s="5"/>
    </row>
    <row r="26" spans="1:6" ht="12.75">
      <c r="A26" s="84" t="s">
        <v>316</v>
      </c>
      <c r="B26" s="5"/>
      <c r="C26" s="5"/>
      <c r="D26" s="5"/>
      <c r="E26" s="5"/>
      <c r="F26" s="5"/>
    </row>
    <row r="27" spans="1:6" ht="12.75">
      <c r="A27" s="84" t="s">
        <v>317</v>
      </c>
      <c r="B27" s="5"/>
      <c r="C27" s="5"/>
      <c r="D27" s="5"/>
      <c r="E27" s="5"/>
      <c r="F27" s="5"/>
    </row>
    <row r="28" spans="1:6" ht="12.75">
      <c r="A28" s="88" t="s">
        <v>318</v>
      </c>
      <c r="B28" s="5"/>
      <c r="C28" s="5"/>
      <c r="D28" s="5"/>
      <c r="E28" s="5"/>
      <c r="F28" s="5"/>
    </row>
    <row r="29" spans="1:6" ht="12.75">
      <c r="A29" s="5"/>
      <c r="B29" s="5"/>
      <c r="C29" s="5"/>
      <c r="D29" s="5"/>
      <c r="E29" s="5"/>
      <c r="F29" s="5"/>
    </row>
    <row r="30" spans="1:6" ht="12.75">
      <c r="A30" s="87" t="s">
        <v>319</v>
      </c>
      <c r="B30" s="5"/>
      <c r="C30" s="5"/>
      <c r="D30" s="5"/>
      <c r="E30" s="5"/>
      <c r="F30" s="5"/>
    </row>
    <row r="31" spans="1:6" ht="12.75">
      <c r="A31" s="87" t="s">
        <v>320</v>
      </c>
      <c r="B31" s="86" t="s">
        <v>321</v>
      </c>
      <c r="C31" s="5"/>
      <c r="D31" s="5"/>
      <c r="E31" s="5"/>
      <c r="F31" s="5"/>
    </row>
    <row r="32" spans="1:6" ht="12.75">
      <c r="A32" s="89" t="s">
        <v>322</v>
      </c>
      <c r="B32" s="90" t="s">
        <v>323</v>
      </c>
      <c r="C32" s="5"/>
      <c r="D32" s="5"/>
      <c r="E32" s="5"/>
      <c r="F32" s="5"/>
    </row>
    <row r="33" spans="1:2" ht="12.75">
      <c r="A33" s="89" t="s">
        <v>324</v>
      </c>
      <c r="B33" s="91" t="s">
        <v>325</v>
      </c>
    </row>
    <row r="35" ht="12.75">
      <c r="A35" s="92">
        <v>41365</v>
      </c>
    </row>
  </sheetData>
  <sheetProtection password="EE3C" sheet="1" objects="1" scenarios="1"/>
  <mergeCells count="3">
    <mergeCell ref="A1:C2"/>
    <mergeCell ref="D1:F2"/>
    <mergeCell ref="A5:F5"/>
  </mergeCells>
  <hyperlinks>
    <hyperlink ref="B31" r:id="rId1" display="research.performance@cambridgeshire.gov.uk"/>
    <hyperlink ref="B32" r:id="rId2" display="http://www.cambridgeshireinsight.org.uk/"/>
    <hyperlink ref="B33" r:id="rId3" display="@CambsInsight "/>
    <hyperlink ref="A1:C2" location="'Data by electoral division'!A1" display="Click here to return to the ED homepage"/>
    <hyperlink ref="D1:F2" location="'Data by topic'!A1" display="Click here to return to the topic homepage"/>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O127"/>
  <sheetViews>
    <sheetView showGridLines="0" zoomScalePageLayoutView="0" workbookViewId="0" topLeftCell="E1">
      <selection activeCell="M5" sqref="M5:O10"/>
    </sheetView>
  </sheetViews>
  <sheetFormatPr defaultColWidth="9.140625" defaultRowHeight="15.75" customHeight="1"/>
  <cols>
    <col min="1" max="1" width="12.140625" style="124" customWidth="1"/>
    <col min="2" max="2" width="0.85546875" style="124" customWidth="1"/>
    <col min="3" max="3" width="9.28125" style="124" customWidth="1"/>
    <col min="4" max="4" width="9.57421875" style="124" customWidth="1"/>
    <col min="5" max="5" width="9.7109375" style="124" customWidth="1"/>
    <col min="6" max="6" width="3.140625" style="124" customWidth="1"/>
    <col min="7" max="7" width="13.421875" style="124" customWidth="1"/>
    <col min="8" max="8" width="8.140625" style="124" customWidth="1"/>
    <col min="9" max="9" width="8.8515625" style="124" customWidth="1"/>
    <col min="10" max="10" width="8.140625" style="124" customWidth="1"/>
    <col min="11" max="255" width="9.140625" style="124" customWidth="1"/>
    <col min="256" max="16384" width="9.140625" style="27" customWidth="1"/>
  </cols>
  <sheetData>
    <row r="1" spans="1:10" ht="18.75" customHeight="1" thickBot="1">
      <c r="A1" s="281" t="s">
        <v>295</v>
      </c>
      <c r="B1" s="281"/>
      <c r="C1" s="281"/>
      <c r="D1" s="281"/>
      <c r="E1" s="281"/>
      <c r="F1" s="39"/>
      <c r="G1" s="39"/>
      <c r="H1" s="39"/>
      <c r="I1" s="39"/>
      <c r="J1" s="39"/>
    </row>
    <row r="2" spans="1:10" ht="12" customHeight="1" thickBot="1">
      <c r="A2" s="286" t="s">
        <v>390</v>
      </c>
      <c r="B2" s="286"/>
      <c r="C2" s="285" t="str">
        <f>'Data by electoral division'!C20</f>
        <v>Abbey</v>
      </c>
      <c r="D2" s="285"/>
      <c r="E2" s="285"/>
      <c r="F2" s="39"/>
      <c r="G2" s="287" t="s">
        <v>21</v>
      </c>
      <c r="H2" s="288"/>
      <c r="I2" s="288"/>
      <c r="J2" s="289"/>
    </row>
    <row r="3" spans="1:10" ht="12" customHeight="1">
      <c r="A3" s="286"/>
      <c r="B3" s="286"/>
      <c r="C3" s="285"/>
      <c r="D3" s="285"/>
      <c r="E3" s="285"/>
      <c r="F3" s="39"/>
      <c r="G3" s="37" t="s">
        <v>195</v>
      </c>
      <c r="H3" s="42" t="s">
        <v>7</v>
      </c>
      <c r="I3" s="42" t="s">
        <v>209</v>
      </c>
      <c r="J3" s="58" t="s">
        <v>237</v>
      </c>
    </row>
    <row r="4" spans="1:10" ht="12" customHeight="1" thickBot="1">
      <c r="A4" s="286"/>
      <c r="B4" s="286"/>
      <c r="C4" s="282" t="str">
        <f>VLOOKUP(C2,Districts!A2:B61,2,FALSE)</f>
        <v>Cambridge City</v>
      </c>
      <c r="D4" s="282"/>
      <c r="E4" s="282"/>
      <c r="F4" s="39"/>
      <c r="G4" s="37" t="s">
        <v>9</v>
      </c>
      <c r="H4" s="35">
        <f>VLOOKUP(C2,iadatasheet_population!B4:BA63,4,FALSE)</f>
        <v>786</v>
      </c>
      <c r="I4" s="51">
        <f>VLOOKUP(C2,iadatasheet_population!B4:BA63,5,FALSE)</f>
        <v>7.933784192994853</v>
      </c>
      <c r="J4" s="48">
        <f>VLOOKUP(C4,iadatasheet_population!B4:F68,5,FALSE)</f>
        <v>5.411449377154528</v>
      </c>
    </row>
    <row r="5" spans="1:15" ht="12" customHeight="1">
      <c r="A5" s="39"/>
      <c r="B5" s="39"/>
      <c r="C5" s="39"/>
      <c r="D5" s="39"/>
      <c r="E5" s="39"/>
      <c r="F5" s="39"/>
      <c r="G5" s="37" t="s">
        <v>12</v>
      </c>
      <c r="H5" s="35">
        <f>VLOOKUP(C2,iadatasheet_population!B4:BA63,8,FALSE)</f>
        <v>554</v>
      </c>
      <c r="I5" s="51">
        <f>VLOOKUP(C2,iadatasheet_population!B4:BA63,9,FALSE)</f>
        <v>5.592005652568891</v>
      </c>
      <c r="J5" s="48">
        <f>VLOOKUP(C4,iadatasheet_population!B4:BA68,9,FALSE)</f>
        <v>4.095521809682967</v>
      </c>
      <c r="M5" s="306" t="s">
        <v>426</v>
      </c>
      <c r="N5" s="307"/>
      <c r="O5" s="308"/>
    </row>
    <row r="6" spans="1:15" ht="12" customHeight="1" thickBot="1">
      <c r="A6" s="39"/>
      <c r="B6" s="39"/>
      <c r="C6" s="39"/>
      <c r="D6" s="39"/>
      <c r="E6" s="39"/>
      <c r="F6" s="39"/>
      <c r="G6" s="37" t="s">
        <v>13</v>
      </c>
      <c r="H6" s="35">
        <f>VLOOKUP(C2,iadatasheet_population!B4:BA63,12,FALSE)</f>
        <v>449</v>
      </c>
      <c r="I6" s="51">
        <f>VLOOKUP(C2,iadatasheet_population!B4:BA63,13,FALSE)</f>
        <v>4.532148985565762</v>
      </c>
      <c r="J6" s="48">
        <f>VLOOKUP(C4,iadatasheet_population!B4:BA68,13,FALSE)</f>
        <v>4.041431535437203</v>
      </c>
      <c r="M6" s="309"/>
      <c r="N6" s="310"/>
      <c r="O6" s="311"/>
    </row>
    <row r="7" spans="1:15" ht="12" customHeight="1" thickBot="1">
      <c r="A7" s="287" t="s">
        <v>196</v>
      </c>
      <c r="B7" s="288"/>
      <c r="C7" s="288"/>
      <c r="D7" s="288"/>
      <c r="E7" s="289"/>
      <c r="F7" s="39"/>
      <c r="G7" s="37" t="s">
        <v>176</v>
      </c>
      <c r="H7" s="76">
        <f>VLOOKUP(C2,iadatasheet_population!B4:BA63,16,FALSE)</f>
        <v>536</v>
      </c>
      <c r="I7" s="51">
        <f>VLOOKUP(C2,iadatasheet_population!B4:BA63,17,FALSE)</f>
        <v>5.410315938225497</v>
      </c>
      <c r="J7" s="48">
        <f>VLOOKUP(C4,iadatasheet_population!B4:BA68,17,FALSE)</f>
        <v>8.2653168317631</v>
      </c>
      <c r="M7" s="309"/>
      <c r="N7" s="310"/>
      <c r="O7" s="311"/>
    </row>
    <row r="8" spans="1:15" ht="12" customHeight="1">
      <c r="A8" s="79"/>
      <c r="B8" s="80"/>
      <c r="C8" s="80"/>
      <c r="D8" s="75"/>
      <c r="E8" s="81">
        <v>2011</v>
      </c>
      <c r="F8" s="39"/>
      <c r="G8" s="37" t="s">
        <v>14</v>
      </c>
      <c r="H8" s="35">
        <f>VLOOKUP(C2,iadatasheet_population!B4:BA63,20,FALSE)</f>
        <v>846</v>
      </c>
      <c r="I8" s="51">
        <f>VLOOKUP(C2,iadatasheet_population!B4:BA63,21,FALSE)</f>
        <v>8.539416574139496</v>
      </c>
      <c r="J8" s="48">
        <f>VLOOKUP(C4,iadatasheet_population!B4:BA68,21,FALSE)</f>
        <v>14.593071600991387</v>
      </c>
      <c r="M8" s="309"/>
      <c r="N8" s="310"/>
      <c r="O8" s="311"/>
    </row>
    <row r="9" spans="1:15" ht="12" customHeight="1">
      <c r="A9" s="283" t="s">
        <v>197</v>
      </c>
      <c r="B9" s="284"/>
      <c r="C9" s="284"/>
      <c r="D9" s="35"/>
      <c r="E9" s="33">
        <f>VLOOKUP(C2,iadatasheet_population!B4:BA63,52,FALSE)</f>
        <v>9907</v>
      </c>
      <c r="F9" s="39"/>
      <c r="G9" s="37" t="s">
        <v>15</v>
      </c>
      <c r="H9" s="35">
        <f>VLOOKUP(C2,iadatasheet_population!B4:BA63,24,FALSE)</f>
        <v>3714</v>
      </c>
      <c r="I9" s="51">
        <f>VLOOKUP(C2,iadatasheet_population!B4:BA63,25,FALSE)</f>
        <v>37.48864439285354</v>
      </c>
      <c r="J9" s="48">
        <f>VLOOKUP(C4,iadatasheet_population!B4:BA68,25,FALSE)</f>
        <v>32.97730630434256</v>
      </c>
      <c r="M9" s="309"/>
      <c r="N9" s="310"/>
      <c r="O9" s="311"/>
    </row>
    <row r="10" spans="1:15" ht="12" customHeight="1" thickBot="1">
      <c r="A10" s="74" t="s">
        <v>201</v>
      </c>
      <c r="B10" s="54"/>
      <c r="C10" s="54"/>
      <c r="D10" s="93"/>
      <c r="E10" s="33">
        <f>VLOOKUP(C2,'iadatasheet_dwelling type'!B4:C71,2,FALSE)</f>
        <v>4106</v>
      </c>
      <c r="F10" s="39"/>
      <c r="G10" s="37" t="s">
        <v>16</v>
      </c>
      <c r="H10" s="35">
        <f>VLOOKUP(C2,iadatasheet_population!B4:BA63,28,FALSE)</f>
        <v>1645</v>
      </c>
      <c r="I10" s="51">
        <f>VLOOKUP(C2,iadatasheet_population!B4:BA63,29,FALSE)</f>
        <v>16.604421116382355</v>
      </c>
      <c r="J10" s="48">
        <f>VLOOKUP(C4,iadatasheet_population!B4:BA68,29,FALSE)</f>
        <v>14.813469285604722</v>
      </c>
      <c r="M10" s="312"/>
      <c r="N10" s="313"/>
      <c r="O10" s="314"/>
    </row>
    <row r="11" spans="1:10" ht="12" customHeight="1">
      <c r="A11" s="62" t="s">
        <v>296</v>
      </c>
      <c r="B11" s="68"/>
      <c r="C11" s="68"/>
      <c r="D11" s="93"/>
      <c r="E11" s="33">
        <f>VLOOKUP(C2,'iadatasheet_dwelling type'!B4:E71,4,FALSE)</f>
        <v>4193</v>
      </c>
      <c r="F11" s="39"/>
      <c r="G11" s="37" t="s">
        <v>17</v>
      </c>
      <c r="H11" s="35">
        <f>VLOOKUP(C2,iadatasheet_population!B4:BA63,32,FALSE)</f>
        <v>397</v>
      </c>
      <c r="I11" s="51">
        <f>VLOOKUP(C2,iadatasheet_population!B4:BA63,33,FALSE)</f>
        <v>4.007267588573736</v>
      </c>
      <c r="J11" s="48">
        <f>VLOOKUP(C4,iadatasheet_population!B4:BA68,33,FALSE)</f>
        <v>4.014790057077349</v>
      </c>
    </row>
    <row r="12" spans="1:10" ht="12" customHeight="1">
      <c r="A12" s="62" t="s">
        <v>198</v>
      </c>
      <c r="B12" s="68"/>
      <c r="C12" s="68"/>
      <c r="D12" s="93"/>
      <c r="E12" s="77">
        <f>VLOOKUP(C2,Districts!A2:D61,3,FALSE)</f>
        <v>392</v>
      </c>
      <c r="F12" s="39"/>
      <c r="G12" s="37" t="s">
        <v>18</v>
      </c>
      <c r="H12" s="35">
        <f>VLOOKUP(C2,iadatasheet_population!B4:BA63,36,FALSE)</f>
        <v>446</v>
      </c>
      <c r="I12" s="51">
        <f>VLOOKUP(C2,iadatasheet_population!B4:BA63,37,FALSE)</f>
        <v>4.501867366508529</v>
      </c>
      <c r="J12" s="48">
        <f>VLOOKUP(C4,iadatasheet_population!B4:BA68,37,FALSE)</f>
        <v>5.551922626688302</v>
      </c>
    </row>
    <row r="13" spans="1:10" ht="12" customHeight="1">
      <c r="A13" s="62" t="s">
        <v>297</v>
      </c>
      <c r="B13" s="68"/>
      <c r="C13" s="68"/>
      <c r="D13" s="93"/>
      <c r="E13" s="78">
        <f>VLOOKUP(C2,Districts!A2:D61,4,FALSE)</f>
        <v>25.272959183673468</v>
      </c>
      <c r="F13" s="39"/>
      <c r="G13" s="37" t="s">
        <v>19</v>
      </c>
      <c r="H13" s="35">
        <f>VLOOKUP(C2,iadatasheet_population!B4:BA63,40,FALSE)</f>
        <v>363</v>
      </c>
      <c r="I13" s="51">
        <f>VLOOKUP(C2,iadatasheet_population!B4:BA63,41,FALSE)</f>
        <v>3.664075905925104</v>
      </c>
      <c r="J13" s="48">
        <f>VLOOKUP(C4,iadatasheet_population!B4:BA68,41,FALSE)</f>
        <v>4.059192521010439</v>
      </c>
    </row>
    <row r="14" spans="1:10" ht="12" customHeight="1" thickBot="1">
      <c r="A14" s="96" t="s">
        <v>298</v>
      </c>
      <c r="B14" s="68"/>
      <c r="C14" s="68"/>
      <c r="D14" s="98"/>
      <c r="E14" s="78"/>
      <c r="F14" s="39"/>
      <c r="G14" s="37" t="s">
        <v>170</v>
      </c>
      <c r="H14" s="35">
        <f>VLOOKUP(C2,iadatasheet_population!B4:BA63,44,FALSE)</f>
        <v>123</v>
      </c>
      <c r="I14" s="51">
        <f>VLOOKUP(C2,iadatasheet_population!B4:BA63,45,FALSE)</f>
        <v>1.2415463813465228</v>
      </c>
      <c r="J14" s="48">
        <f>VLOOKUP(C4,iadatasheet_population!B4:BA68,45,FALSE)</f>
        <v>1.3579080788264832</v>
      </c>
    </row>
    <row r="15" spans="1:15" ht="12" customHeight="1" thickBot="1">
      <c r="A15" s="97" t="s">
        <v>199</v>
      </c>
      <c r="B15" s="47"/>
      <c r="C15" s="47"/>
      <c r="D15" s="99"/>
      <c r="E15" s="34">
        <f>VLOOKUP(C2,'iadatasheet_dwelling type'!B4:M71,12,FALSE)</f>
        <v>2.410344827586207</v>
      </c>
      <c r="F15" s="39"/>
      <c r="G15" s="38" t="s">
        <v>20</v>
      </c>
      <c r="H15" s="36">
        <f>VLOOKUP(C2,iadatasheet_population!B4:BA63,48,FALSE)</f>
        <v>48</v>
      </c>
      <c r="I15" s="56">
        <f>VLOOKUP(C2,iadatasheet_population!B4:BA63,49,FALSE)</f>
        <v>0.48450590491571616</v>
      </c>
      <c r="J15" s="49">
        <f>VLOOKUP(C4,iadatasheet_population!B4:BA68,49,FALSE)</f>
        <v>0.8186199714209595</v>
      </c>
      <c r="M15" s="317" t="s">
        <v>431</v>
      </c>
      <c r="N15" s="318"/>
      <c r="O15" s="319"/>
    </row>
    <row r="16" spans="1:15" ht="9" customHeight="1" thickBot="1">
      <c r="A16" s="39"/>
      <c r="B16" s="39"/>
      <c r="C16" s="39"/>
      <c r="D16" s="39"/>
      <c r="E16" s="39"/>
      <c r="F16" s="39"/>
      <c r="G16" s="39"/>
      <c r="H16" s="39"/>
      <c r="I16" s="39"/>
      <c r="J16" s="39"/>
      <c r="M16" s="320"/>
      <c r="N16" s="321"/>
      <c r="O16" s="322"/>
    </row>
    <row r="17" spans="1:15" ht="12" customHeight="1" thickBot="1">
      <c r="A17" s="287" t="s">
        <v>200</v>
      </c>
      <c r="B17" s="288"/>
      <c r="C17" s="288"/>
      <c r="D17" s="288"/>
      <c r="E17" s="288"/>
      <c r="F17" s="288"/>
      <c r="G17" s="288"/>
      <c r="H17" s="288"/>
      <c r="I17" s="288"/>
      <c r="J17" s="289"/>
      <c r="M17" s="320"/>
      <c r="N17" s="321"/>
      <c r="O17" s="322"/>
    </row>
    <row r="18" spans="1:15" ht="12" customHeight="1">
      <c r="A18" s="315"/>
      <c r="B18" s="316"/>
      <c r="C18" s="316"/>
      <c r="D18" s="316"/>
      <c r="E18" s="316"/>
      <c r="F18" s="316"/>
      <c r="G18" s="316"/>
      <c r="H18" s="55" t="s">
        <v>7</v>
      </c>
      <c r="I18" s="55" t="s">
        <v>209</v>
      </c>
      <c r="J18" s="58" t="s">
        <v>237</v>
      </c>
      <c r="M18" s="320"/>
      <c r="N18" s="321"/>
      <c r="O18" s="322"/>
    </row>
    <row r="19" spans="1:15" ht="12" customHeight="1">
      <c r="A19" s="28" t="s">
        <v>202</v>
      </c>
      <c r="B19" s="31"/>
      <c r="C19" s="279" t="s">
        <v>23</v>
      </c>
      <c r="D19" s="279"/>
      <c r="E19" s="279"/>
      <c r="F19" s="279"/>
      <c r="G19" s="279"/>
      <c r="H19" s="35">
        <f>VLOOKUP(C2,iadatasheet_ethnicity!B4:F71,4,FALSE)</f>
        <v>6708</v>
      </c>
      <c r="I19" s="51">
        <f>VLOOKUP(C2,iadatasheet_ethnicity!B4:F71,5,FALSE)</f>
        <v>67.70970021197134</v>
      </c>
      <c r="J19" s="48">
        <f>VLOOKUP(C4,iadatasheet_ethnicity!B4:F71,5,FALSE)</f>
        <v>65.99174921488371</v>
      </c>
      <c r="M19" s="320"/>
      <c r="N19" s="321"/>
      <c r="O19" s="322"/>
    </row>
    <row r="20" spans="1:15" ht="12" customHeight="1">
      <c r="A20" s="41"/>
      <c r="B20" s="39"/>
      <c r="C20" s="279" t="s">
        <v>203</v>
      </c>
      <c r="D20" s="279"/>
      <c r="E20" s="279"/>
      <c r="F20" s="279"/>
      <c r="G20" s="279"/>
      <c r="H20" s="35">
        <f>VLOOKUP(C2,iadatasheet_ethnicity!B4:BJ71,56,FALSE)</f>
        <v>627</v>
      </c>
      <c r="I20" s="51">
        <f>VLOOKUP(C2,iadatasheet_ethnicity!B4:BJ71,57,FALSE)</f>
        <v>8.044816796204705</v>
      </c>
      <c r="J20" s="48">
        <f>VLOOKUP(C4,iadatasheet_ethnicity!B4:BJ71,57,FALSE)</f>
        <v>10.994050069832966</v>
      </c>
      <c r="M20" s="320"/>
      <c r="N20" s="321"/>
      <c r="O20" s="322"/>
    </row>
    <row r="21" spans="1:15" ht="12" customHeight="1">
      <c r="A21" s="41"/>
      <c r="B21" s="39"/>
      <c r="C21" s="279" t="s">
        <v>204</v>
      </c>
      <c r="D21" s="279"/>
      <c r="E21" s="279"/>
      <c r="F21" s="279"/>
      <c r="G21" s="279"/>
      <c r="H21" s="35">
        <f>VLOOKUP(C2,iadatasheet_ethnicity!B4:BZ71,70,FALSE)</f>
        <v>261</v>
      </c>
      <c r="I21" s="51">
        <f>VLOOKUP(C2,iadatasheet_ethnicity!B4:BZ71,71,FALSE)</f>
        <v>2.634500857979207</v>
      </c>
      <c r="J21" s="48">
        <f>VLOOKUP(C4,iadatasheet_ethnicity!B4:BZ71,71,FALSE)</f>
        <v>1.6929448521397952</v>
      </c>
      <c r="M21" s="320"/>
      <c r="N21" s="321"/>
      <c r="O21" s="322"/>
    </row>
    <row r="22" spans="1:15" ht="12" customHeight="1">
      <c r="A22" s="41"/>
      <c r="B22" s="39"/>
      <c r="C22" s="279" t="s">
        <v>205</v>
      </c>
      <c r="D22" s="279"/>
      <c r="E22" s="279"/>
      <c r="F22" s="279"/>
      <c r="G22" s="279"/>
      <c r="H22" s="35">
        <f>VLOOKUP(C2,iadatasheet_ethnicity!B4:AL71,34,FALSE)</f>
        <v>351</v>
      </c>
      <c r="I22" s="51">
        <f>VLOOKUP(C2,iadatasheet_ethnicity!B4:AL71,35,FALSE)</f>
        <v>3.5429494296961748</v>
      </c>
      <c r="J22" s="48">
        <f>VLOOKUP(C4,iadatasheet_ethnicity!B4:AL71,35,FALSE)</f>
        <v>3.1840603227655464</v>
      </c>
      <c r="M22" s="320"/>
      <c r="N22" s="321"/>
      <c r="O22" s="322"/>
    </row>
    <row r="23" spans="1:15" ht="5.25" customHeight="1">
      <c r="A23" s="293"/>
      <c r="B23" s="279"/>
      <c r="C23" s="279"/>
      <c r="D23" s="279"/>
      <c r="E23" s="279"/>
      <c r="F23" s="279"/>
      <c r="G23" s="279"/>
      <c r="H23" s="279"/>
      <c r="I23" s="279"/>
      <c r="J23" s="48"/>
      <c r="M23" s="320"/>
      <c r="N23" s="321"/>
      <c r="O23" s="322"/>
    </row>
    <row r="24" spans="1:15" ht="12" customHeight="1" thickBot="1">
      <c r="A24" s="28" t="s">
        <v>78</v>
      </c>
      <c r="B24" s="31"/>
      <c r="C24" s="279" t="s">
        <v>81</v>
      </c>
      <c r="D24" s="279"/>
      <c r="E24" s="279"/>
      <c r="F24" s="279"/>
      <c r="G24" s="279"/>
      <c r="H24" s="35">
        <f>VLOOKUP(C2,iadatasheet_religion!B4:V71,2,FALSE)</f>
        <v>4489</v>
      </c>
      <c r="I24" s="51">
        <f>VLOOKUP(C2,iadatasheet_religion!B4:V71,3,FALSE)</f>
        <v>45.31139598263854</v>
      </c>
      <c r="J24" s="48">
        <f>VLOOKUP(C4,iadatasheet_religion!B4:V71,3,FALSE)</f>
        <v>44.817425141482396</v>
      </c>
      <c r="M24" s="323"/>
      <c r="N24" s="324"/>
      <c r="O24" s="325"/>
    </row>
    <row r="25" spans="1:10" ht="12" customHeight="1">
      <c r="A25" s="41"/>
      <c r="B25" s="39"/>
      <c r="C25" s="279" t="s">
        <v>400</v>
      </c>
      <c r="D25" s="279"/>
      <c r="E25" s="279"/>
      <c r="F25" s="279"/>
      <c r="G25" s="279"/>
      <c r="H25" s="35">
        <f>VLOOKUP(C2,iadatasheet_religion!B4:V71,16,FALSE)</f>
        <v>865</v>
      </c>
      <c r="I25" s="51">
        <f>VLOOKUP(C2,iadatasheet_religion!B4:V71,17,FALSE)</f>
        <v>8.731200161501969</v>
      </c>
      <c r="J25" s="48">
        <f>VLOOKUP(C4,iadatasheet_religion!B4:V71,17,FALSE)</f>
        <v>8.154731526556711</v>
      </c>
    </row>
    <row r="26" spans="1:10" ht="12" customHeight="1">
      <c r="A26" s="41"/>
      <c r="B26" s="39"/>
      <c r="C26" s="279" t="s">
        <v>87</v>
      </c>
      <c r="D26" s="279"/>
      <c r="E26" s="279"/>
      <c r="F26" s="279"/>
      <c r="G26" s="279"/>
      <c r="H26" s="35">
        <f>VLOOKUP(C2,iadatasheet_religion!B4:V71,18,FALSE)</f>
        <v>3738</v>
      </c>
      <c r="I26" s="51">
        <f>VLOOKUP(C2,iadatasheet_religion!B4:V71,19,FALSE)</f>
        <v>37.7308973453114</v>
      </c>
      <c r="J26" s="48">
        <f>VLOOKUP(C4,iadatasheet_religion!B4:V71,19,FALSE)</f>
        <v>37.81394560294509</v>
      </c>
    </row>
    <row r="27" spans="1:10" ht="12" customHeight="1">
      <c r="A27" s="41"/>
      <c r="B27" s="39"/>
      <c r="C27" s="279" t="s">
        <v>88</v>
      </c>
      <c r="D27" s="279"/>
      <c r="E27" s="279"/>
      <c r="F27" s="279"/>
      <c r="G27" s="279"/>
      <c r="H27" s="35">
        <f>VLOOKUP(C2,iadatasheet_religion!B4:V71,20,FALSE)</f>
        <v>815</v>
      </c>
      <c r="I27" s="51">
        <f>VLOOKUP(C2,iadatasheet_religion!B4:V71,21,FALSE)</f>
        <v>8.226506510548097</v>
      </c>
      <c r="J27" s="48">
        <f>VLOOKUP(C4,iadatasheet_religion!B4:V71,21,FALSE)</f>
        <v>9.04195629182914</v>
      </c>
    </row>
    <row r="28" spans="1:10" ht="5.25" customHeight="1">
      <c r="A28" s="283"/>
      <c r="B28" s="284"/>
      <c r="C28" s="284"/>
      <c r="D28" s="284"/>
      <c r="E28" s="284"/>
      <c r="F28" s="284"/>
      <c r="G28" s="284"/>
      <c r="H28" s="284"/>
      <c r="I28" s="284"/>
      <c r="J28" s="48"/>
    </row>
    <row r="29" spans="1:10" ht="12" customHeight="1">
      <c r="A29" s="28" t="s">
        <v>72</v>
      </c>
      <c r="B29" s="31"/>
      <c r="C29" s="279" t="s">
        <v>284</v>
      </c>
      <c r="D29" s="279"/>
      <c r="E29" s="279"/>
      <c r="F29" s="279"/>
      <c r="G29" s="279"/>
      <c r="H29" s="35">
        <f>VLOOKUP(C2,iadatasheet_qualifications!B3:N63,13,FALSE)</f>
        <v>693</v>
      </c>
      <c r="I29" s="51">
        <f>VLOOKUP(C2,iadatasheet_qualifications!B3:R63,14,FALSE)</f>
        <v>8.636590229312063</v>
      </c>
      <c r="J29" s="48">
        <f>VLOOKUP(C4,iadatasheet_qualifications!B3:R68,14,FALSE)</f>
        <v>23.117341307649493</v>
      </c>
    </row>
    <row r="30" spans="1:10" ht="5.25" customHeight="1">
      <c r="A30" s="283"/>
      <c r="B30" s="284"/>
      <c r="C30" s="284"/>
      <c r="D30" s="284"/>
      <c r="E30" s="284"/>
      <c r="F30" s="284"/>
      <c r="G30" s="284"/>
      <c r="H30" s="284"/>
      <c r="I30" s="284"/>
      <c r="J30" s="48"/>
    </row>
    <row r="31" spans="1:10" ht="12" customHeight="1">
      <c r="A31" s="28" t="s">
        <v>189</v>
      </c>
      <c r="B31" s="31"/>
      <c r="C31" s="279" t="s">
        <v>282</v>
      </c>
      <c r="D31" s="279"/>
      <c r="E31" s="279"/>
      <c r="F31" s="279"/>
      <c r="G31" s="279"/>
      <c r="H31" s="35">
        <f>VLOOKUP(C2,iadatasheet_health!B4:L71,10,FALSE)</f>
        <v>1498</v>
      </c>
      <c r="I31" s="51">
        <f>VLOOKUP(C2,iadatasheet_health!B4:L71,11,FALSE)</f>
        <v>15.120621782577976</v>
      </c>
      <c r="J31" s="48">
        <f>VLOOKUP(C4,iadatasheet_health!B4:L71,11,FALSE)</f>
        <v>12.968748738566365</v>
      </c>
    </row>
    <row r="32" spans="1:10" ht="12" customHeight="1">
      <c r="A32" s="28"/>
      <c r="B32" s="31"/>
      <c r="C32" s="279" t="s">
        <v>283</v>
      </c>
      <c r="D32" s="279"/>
      <c r="E32" s="279"/>
      <c r="F32" s="279"/>
      <c r="G32" s="279"/>
      <c r="H32" s="35">
        <f>VLOOKUP(C2,iadatasheet_health!B4:L71,8,FALSE)</f>
        <v>501</v>
      </c>
      <c r="I32" s="51">
        <f>VLOOKUP(C2,iadatasheet_health!B4:L71,9,FALSE)</f>
        <v>5.057030382557787</v>
      </c>
      <c r="J32" s="48">
        <f>VLOOKUP(C4,iadatasheet_health!B4:L71,9,FALSE)</f>
        <v>3.635350819830948</v>
      </c>
    </row>
    <row r="33" spans="1:10" ht="4.5" customHeight="1">
      <c r="A33" s="293"/>
      <c r="B33" s="279"/>
      <c r="C33" s="279"/>
      <c r="D33" s="279"/>
      <c r="E33" s="279"/>
      <c r="F33" s="279"/>
      <c r="G33" s="279"/>
      <c r="H33" s="279"/>
      <c r="I33" s="279"/>
      <c r="J33" s="48"/>
    </row>
    <row r="34" spans="1:10" ht="12" customHeight="1">
      <c r="A34" s="28" t="s">
        <v>206</v>
      </c>
      <c r="B34" s="31"/>
      <c r="C34" s="279" t="s">
        <v>207</v>
      </c>
      <c r="D34" s="279"/>
      <c r="E34" s="279"/>
      <c r="F34" s="279"/>
      <c r="G34" s="279"/>
      <c r="H34" s="35">
        <f>VLOOKUP(C2,iadatasheet_health!B4:T71,18,FALSE)</f>
        <v>813</v>
      </c>
      <c r="I34" s="51">
        <f>VLOOKUP(C2,iadatasheet_health!B4:T71,19,FALSE)</f>
        <v>8.206318764509943</v>
      </c>
      <c r="J34" s="48">
        <f>VLOOKUP(C4,iadatasheet_health!B4:T71,19,FALSE)</f>
        <v>7.893143452251205</v>
      </c>
    </row>
    <row r="35" spans="1:10" ht="4.5" customHeight="1">
      <c r="A35" s="28"/>
      <c r="B35" s="31"/>
      <c r="C35" s="284"/>
      <c r="D35" s="284"/>
      <c r="E35" s="284"/>
      <c r="F35" s="284"/>
      <c r="G35" s="284"/>
      <c r="H35" s="35"/>
      <c r="I35" s="51"/>
      <c r="J35" s="48"/>
    </row>
    <row r="36" spans="1:10" ht="12" customHeight="1">
      <c r="A36" s="28" t="s">
        <v>194</v>
      </c>
      <c r="B36" s="31"/>
      <c r="C36" s="279" t="s">
        <v>229</v>
      </c>
      <c r="D36" s="279"/>
      <c r="E36" s="279"/>
      <c r="F36" s="279"/>
      <c r="G36" s="279"/>
      <c r="H36" s="35">
        <f>VLOOKUP(C2,'iadatasheet_country of birth'!B4:Y72,13,FALSE)</f>
        <v>7391</v>
      </c>
      <c r="I36" s="51">
        <f>VLOOKUP(C2,'iadatasheet_country of birth'!B4:Y72,14,FALSE)</f>
        <v>74.60381548400122</v>
      </c>
      <c r="J36" s="48">
        <f>VLOOKUP(C4,'iadatasheet_country of birth'!B4:Y72,14,FALSE)</f>
        <v>70.62898108455038</v>
      </c>
    </row>
    <row r="37" spans="1:10" ht="12" customHeight="1">
      <c r="A37" s="28"/>
      <c r="B37" s="31"/>
      <c r="C37" s="279" t="s">
        <v>230</v>
      </c>
      <c r="D37" s="279"/>
      <c r="E37" s="279"/>
      <c r="F37" s="279"/>
      <c r="G37" s="279"/>
      <c r="H37" s="35">
        <f>VLOOKUP(C2,'iadatasheet_country of birth'!B4:Y72,21,FALSE)</f>
        <v>1119</v>
      </c>
      <c r="I37" s="51">
        <f>VLOOKUP(C2,'iadatasheet_country of birth'!B4:Y72,22,FALSE)</f>
        <v>11.295043908347633</v>
      </c>
      <c r="J37" s="48">
        <f>VLOOKUP(C4,'iadatasheet_country of birth'!B4:Y72,22,FALSE)</f>
        <v>11.543025987551164</v>
      </c>
    </row>
    <row r="38" spans="1:10" ht="12" customHeight="1" thickBot="1">
      <c r="A38" s="29"/>
      <c r="B38" s="32"/>
      <c r="C38" s="298" t="s">
        <v>231</v>
      </c>
      <c r="D38" s="298"/>
      <c r="E38" s="298"/>
      <c r="F38" s="298"/>
      <c r="G38" s="298"/>
      <c r="H38" s="36">
        <f>VLOOKUP(C2,'iadatasheet_country of birth'!B4:Y72,23,FALSE)</f>
        <v>1397</v>
      </c>
      <c r="I38" s="56">
        <f>VLOOKUP(C2,'iadatasheet_country of birth'!B4:Y72,24,FALSE)</f>
        <v>14.101140607651155</v>
      </c>
      <c r="J38" s="49">
        <f>VLOOKUP(C4,'iadatasheet_country of birth'!B4:Y72,24,FALSE)</f>
        <v>17.82799292789847</v>
      </c>
    </row>
    <row r="39" spans="1:10" ht="9" customHeight="1" thickBot="1">
      <c r="A39" s="39"/>
      <c r="B39" s="39"/>
      <c r="C39" s="39"/>
      <c r="D39" s="39"/>
      <c r="E39" s="39"/>
      <c r="F39" s="39"/>
      <c r="G39" s="39"/>
      <c r="H39" s="39"/>
      <c r="I39" s="39"/>
      <c r="J39" s="39"/>
    </row>
    <row r="40" spans="1:10" ht="12" customHeight="1" thickBot="1">
      <c r="A40" s="287" t="s">
        <v>190</v>
      </c>
      <c r="B40" s="288"/>
      <c r="C40" s="288"/>
      <c r="D40" s="288"/>
      <c r="E40" s="288"/>
      <c r="F40" s="288"/>
      <c r="G40" s="288"/>
      <c r="H40" s="288"/>
      <c r="I40" s="288"/>
      <c r="J40" s="289"/>
    </row>
    <row r="41" spans="1:10" ht="12" customHeight="1">
      <c r="A41" s="147"/>
      <c r="B41" s="148"/>
      <c r="C41" s="149"/>
      <c r="D41" s="149"/>
      <c r="E41" s="149"/>
      <c r="F41" s="149"/>
      <c r="G41" s="149"/>
      <c r="H41" s="150" t="s">
        <v>7</v>
      </c>
      <c r="I41" s="150" t="s">
        <v>209</v>
      </c>
      <c r="J41" s="151" t="s">
        <v>237</v>
      </c>
    </row>
    <row r="42" spans="1:10" ht="12" customHeight="1">
      <c r="A42" s="28" t="s">
        <v>46</v>
      </c>
      <c r="B42" s="43"/>
      <c r="C42" s="39"/>
      <c r="D42" s="31"/>
      <c r="E42" s="31"/>
      <c r="F42" s="31"/>
      <c r="G42" s="31"/>
      <c r="H42" s="42">
        <f>H43+H44</f>
        <v>1269</v>
      </c>
      <c r="I42" s="60">
        <f>I43+I44</f>
        <v>30.905991232342913</v>
      </c>
      <c r="J42" s="52">
        <f>J43+J44</f>
        <v>33.92558975895877</v>
      </c>
    </row>
    <row r="43" spans="1:10" ht="12" customHeight="1">
      <c r="A43" s="41"/>
      <c r="B43" s="279" t="s">
        <v>208</v>
      </c>
      <c r="C43" s="279"/>
      <c r="D43" s="39"/>
      <c r="E43" s="31"/>
      <c r="F43" s="31"/>
      <c r="G43" s="31"/>
      <c r="H43" s="35">
        <f>VLOOKUP(C2,'iadatasheet_household type'!B4:AE71,2,FALSE)</f>
        <v>375</v>
      </c>
      <c r="I43" s="51">
        <f>VLOOKUP(C2,'iadatasheet_household type'!B4:AE71,17,FALSE)</f>
        <v>9.13297613248904</v>
      </c>
      <c r="J43" s="48">
        <f>VLOOKUP(C4,'iadatasheet_household type'!B4:AE71,17,FALSE)</f>
        <v>11.11872243866935</v>
      </c>
    </row>
    <row r="44" spans="1:10" ht="12" customHeight="1">
      <c r="A44" s="41"/>
      <c r="B44" s="279" t="s">
        <v>51</v>
      </c>
      <c r="C44" s="279"/>
      <c r="D44" s="39"/>
      <c r="E44" s="31"/>
      <c r="F44" s="31"/>
      <c r="G44" s="31"/>
      <c r="H44" s="35">
        <f>VLOOKUP(C2,'iadatasheet_household type'!B4:AE71,3,FALSE)</f>
        <v>894</v>
      </c>
      <c r="I44" s="51">
        <f>VLOOKUP(C2,'iadatasheet_household type'!B4:AE71,18,FALSE)</f>
        <v>21.773015099853872</v>
      </c>
      <c r="J44" s="48">
        <f>VLOOKUP(C4,'iadatasheet_household type'!B4:AE71,18,FALSE)</f>
        <v>22.80686732028942</v>
      </c>
    </row>
    <row r="45" spans="1:10" ht="4.5" customHeight="1">
      <c r="A45" s="41"/>
      <c r="B45" s="39"/>
      <c r="C45" s="39"/>
      <c r="D45" s="39"/>
      <c r="E45" s="31"/>
      <c r="F45" s="31"/>
      <c r="G45" s="31"/>
      <c r="H45" s="43"/>
      <c r="I45" s="61"/>
      <c r="J45" s="48"/>
    </row>
    <row r="46" spans="1:10" ht="12" customHeight="1">
      <c r="A46" s="28" t="s">
        <v>47</v>
      </c>
      <c r="B46" s="39"/>
      <c r="C46" s="39"/>
      <c r="D46" s="31"/>
      <c r="E46" s="39"/>
      <c r="F46" s="39"/>
      <c r="G46" s="39"/>
      <c r="H46" s="42">
        <f>SUM(H47:H52)</f>
        <v>2197</v>
      </c>
      <c r="I46" s="60">
        <f>SUM(I47:I52)</f>
        <v>53.507062834875796</v>
      </c>
      <c r="J46" s="52">
        <f>SUM(J47:J52)</f>
        <v>51.42997816500407</v>
      </c>
    </row>
    <row r="47" spans="1:10" ht="12" customHeight="1">
      <c r="A47" s="41"/>
      <c r="B47" s="279" t="s">
        <v>210</v>
      </c>
      <c r="C47" s="279"/>
      <c r="D47" s="279"/>
      <c r="E47" s="279"/>
      <c r="F47" s="279"/>
      <c r="G47" s="40"/>
      <c r="H47" s="35">
        <f>VLOOKUP(C2,'iadatasheet_household type'!B4:AE71,4,FALSE)</f>
        <v>692</v>
      </c>
      <c r="I47" s="51">
        <f>VLOOKUP(C2,'iadatasheet_household type'!B4:AE71,19,FALSE)</f>
        <v>16.853385289819776</v>
      </c>
      <c r="J47" s="48">
        <f>VLOOKUP(C4,'iadatasheet_household type'!B4:AE71,19,FALSE)</f>
        <v>17.534358008305862</v>
      </c>
    </row>
    <row r="48" spans="1:10" ht="12" customHeight="1">
      <c r="A48" s="41"/>
      <c r="B48" s="279" t="s">
        <v>211</v>
      </c>
      <c r="C48" s="279"/>
      <c r="D48" s="279"/>
      <c r="E48" s="279"/>
      <c r="F48" s="279"/>
      <c r="G48" s="40"/>
      <c r="H48" s="35">
        <f>VLOOKUP(C2,'iadatasheet_household type'!B4:AE71,5,FALSE)</f>
        <v>741</v>
      </c>
      <c r="I48" s="51">
        <f>VLOOKUP(C2,'iadatasheet_household type'!B4:AE71,20,FALSE)</f>
        <v>18.046760837798345</v>
      </c>
      <c r="J48" s="48">
        <f>VLOOKUP(C4,'iadatasheet_household type'!B4:AE71,20,FALSE)</f>
        <v>17.373806567624268</v>
      </c>
    </row>
    <row r="49" spans="1:10" ht="12" customHeight="1">
      <c r="A49" s="41"/>
      <c r="B49" s="280" t="s">
        <v>212</v>
      </c>
      <c r="C49" s="280"/>
      <c r="D49" s="280"/>
      <c r="E49" s="280"/>
      <c r="F49" s="280"/>
      <c r="G49" s="280"/>
      <c r="H49" s="35">
        <f>VLOOKUP(C2,'iadatasheet_household type'!B4:AE71,6,FALSE)</f>
        <v>169</v>
      </c>
      <c r="I49" s="51">
        <f>VLOOKUP(C2,'iadatasheet_household type'!B4:AE71,21,FALSE)</f>
        <v>4.115927910375062</v>
      </c>
      <c r="J49" s="48">
        <f>VLOOKUP(C4,'iadatasheet_household type'!B4:AE71,21,FALSE)</f>
        <v>3.9281585820096763</v>
      </c>
    </row>
    <row r="50" spans="1:10" ht="12" customHeight="1">
      <c r="A50" s="41"/>
      <c r="B50" s="280" t="s">
        <v>213</v>
      </c>
      <c r="C50" s="280"/>
      <c r="D50" s="280"/>
      <c r="E50" s="280"/>
      <c r="F50" s="280"/>
      <c r="G50" s="50"/>
      <c r="H50" s="35">
        <f>VLOOKUP(C2,'iadatasheet_household type'!B4:AE71,7,FALSE)</f>
        <v>283</v>
      </c>
      <c r="I50" s="51">
        <f>VLOOKUP(C2,'iadatasheet_household type'!B4:AE71,22,FALSE)</f>
        <v>6.892352654651729</v>
      </c>
      <c r="J50" s="48">
        <f>VLOOKUP(C4,'iadatasheet_household type'!B4:AE71,22,FALSE)</f>
        <v>4.232135976366828</v>
      </c>
    </row>
    <row r="51" spans="1:10" ht="12" customHeight="1">
      <c r="A51" s="41"/>
      <c r="B51" s="279" t="s">
        <v>214</v>
      </c>
      <c r="C51" s="279"/>
      <c r="D51" s="279"/>
      <c r="E51" s="279"/>
      <c r="F51" s="279"/>
      <c r="G51" s="44"/>
      <c r="H51" s="35">
        <f>VLOOKUP(C2,'iadatasheet_household type'!B4:AE71,8,FALSE)</f>
        <v>145</v>
      </c>
      <c r="I51" s="51">
        <f>VLOOKUP(C2,'iadatasheet_household type'!B4:AE71,23,FALSE)</f>
        <v>3.5314174378957626</v>
      </c>
      <c r="J51" s="48">
        <f>VLOOKUP(C4,'iadatasheet_household type'!B4:AE71,23,FALSE)</f>
        <v>2.6437470565569208</v>
      </c>
    </row>
    <row r="52" spans="1:10" ht="12" customHeight="1">
      <c r="A52" s="41"/>
      <c r="B52" s="279" t="s">
        <v>423</v>
      </c>
      <c r="C52" s="279"/>
      <c r="D52" s="279"/>
      <c r="E52" s="40"/>
      <c r="F52" s="40"/>
      <c r="G52" s="40"/>
      <c r="H52" s="35">
        <f>VLOOKUP(C2,'iadatasheet_household type'!B4:AE71,9,FALSE)</f>
        <v>167</v>
      </c>
      <c r="I52" s="51">
        <f>VLOOKUP(C2,'iadatasheet_household type'!B4:AE71,24,FALSE)</f>
        <v>4.06721870433512</v>
      </c>
      <c r="J52" s="48">
        <f>VLOOKUP(C4,'iadatasheet_household type'!B4:AE71,24,FALSE)</f>
        <v>5.717771974140515</v>
      </c>
    </row>
    <row r="53" spans="1:10" ht="4.5" customHeight="1">
      <c r="A53" s="41"/>
      <c r="B53" s="39"/>
      <c r="C53" s="39"/>
      <c r="D53" s="39"/>
      <c r="E53" s="39"/>
      <c r="F53" s="39"/>
      <c r="G53" s="39"/>
      <c r="H53" s="44"/>
      <c r="I53" s="61"/>
      <c r="J53" s="48"/>
    </row>
    <row r="54" spans="1:10" ht="12" customHeight="1">
      <c r="A54" s="28" t="s">
        <v>48</v>
      </c>
      <c r="B54" s="39"/>
      <c r="C54" s="39"/>
      <c r="D54" s="31"/>
      <c r="E54" s="39"/>
      <c r="F54" s="39"/>
      <c r="G54" s="39"/>
      <c r="H54" s="42">
        <f>SUM(H55:H58)</f>
        <v>640</v>
      </c>
      <c r="I54" s="60">
        <f>SUM(I55:I58)</f>
        <v>15.586945932781296</v>
      </c>
      <c r="J54" s="52">
        <f>SUM(J55:J58)</f>
        <v>14.644432076037164</v>
      </c>
    </row>
    <row r="55" spans="1:10" ht="12" customHeight="1">
      <c r="A55" s="41"/>
      <c r="B55" s="39" t="s">
        <v>49</v>
      </c>
      <c r="C55" s="39"/>
      <c r="D55" s="39"/>
      <c r="E55" s="39"/>
      <c r="F55" s="39"/>
      <c r="G55" s="39"/>
      <c r="H55" s="35">
        <f>VLOOKUP(C2,'iadatasheet_household type'!B4:AE71,10,FALSE)</f>
        <v>132</v>
      </c>
      <c r="I55" s="51">
        <f>VLOOKUP(C2,'iadatasheet_household type'!B4:AE71,25,FALSE)</f>
        <v>3.214807598636142</v>
      </c>
      <c r="J55" s="48">
        <f>VLOOKUP(C4,'iadatasheet_household type'!B4:AE71,25,FALSE)</f>
        <v>2.4596480712420257</v>
      </c>
    </row>
    <row r="56" spans="1:10" ht="12" customHeight="1">
      <c r="A56" s="41"/>
      <c r="B56" s="39" t="s">
        <v>50</v>
      </c>
      <c r="C56" s="39"/>
      <c r="D56" s="39"/>
      <c r="E56" s="39"/>
      <c r="F56" s="39"/>
      <c r="G56" s="39"/>
      <c r="H56" s="35">
        <f>VLOOKUP(C2,'iadatasheet_household type'!B4:AE71,11,FALSE)</f>
        <v>62</v>
      </c>
      <c r="I56" s="51">
        <f>VLOOKUP(C2,'iadatasheet_household type'!B4:AE71,26,FALSE)</f>
        <v>1.509985387238188</v>
      </c>
      <c r="J56" s="48">
        <f>VLOOKUP(C4,'iadatasheet_household type'!B4:AE71,26,FALSE)</f>
        <v>2.348332405702787</v>
      </c>
    </row>
    <row r="57" spans="1:10" ht="12" customHeight="1">
      <c r="A57" s="41"/>
      <c r="B57" s="39" t="s">
        <v>423</v>
      </c>
      <c r="C57" s="39"/>
      <c r="D57" s="39"/>
      <c r="E57" s="39"/>
      <c r="F57" s="39"/>
      <c r="G57" s="39"/>
      <c r="H57" s="35">
        <f>VLOOKUP(C2,'iadatasheet_household type'!B4:AE71,12,FALSE)</f>
        <v>1</v>
      </c>
      <c r="I57" s="51">
        <f>VLOOKUP(C2,'iadatasheet_household type'!B4:AE71,27,FALSE)</f>
        <v>0.024354603019970774</v>
      </c>
      <c r="J57" s="48">
        <f>VLOOKUP(C4,'iadatasheet_household type'!B4:AE71,27,FALSE)</f>
        <v>0.22905338870574132</v>
      </c>
    </row>
    <row r="58" spans="1:10" ht="12" customHeight="1">
      <c r="A58" s="41"/>
      <c r="B58" s="39" t="s">
        <v>51</v>
      </c>
      <c r="C58" s="39"/>
      <c r="D58" s="39"/>
      <c r="E58" s="39"/>
      <c r="F58" s="39"/>
      <c r="G58" s="39"/>
      <c r="H58" s="35">
        <f>VLOOKUP(C2,'iadatasheet_household type'!B4:AE71,13,FALSE)</f>
        <v>445</v>
      </c>
      <c r="I58" s="51">
        <f>VLOOKUP(C2,'iadatasheet_household type'!B4:AE71,28,FALSE)</f>
        <v>10.837798343886995</v>
      </c>
      <c r="J58" s="48">
        <f>VLOOKUP(C4,'iadatasheet_household type'!B4:AE71,28,FALSE)</f>
        <v>9.60739821038661</v>
      </c>
    </row>
    <row r="59" spans="1:10" ht="4.5" customHeight="1">
      <c r="A59" s="41"/>
      <c r="B59" s="39"/>
      <c r="C59" s="39"/>
      <c r="D59" s="39"/>
      <c r="E59" s="39"/>
      <c r="F59" s="39"/>
      <c r="G59" s="39"/>
      <c r="H59" s="44"/>
      <c r="I59" s="61"/>
      <c r="J59" s="48"/>
    </row>
    <row r="60" spans="1:10" ht="12" customHeight="1">
      <c r="A60" s="28" t="s">
        <v>52</v>
      </c>
      <c r="B60" s="39"/>
      <c r="C60" s="39"/>
      <c r="D60" s="31"/>
      <c r="E60" s="39"/>
      <c r="F60" s="39"/>
      <c r="G60" s="39"/>
      <c r="H60" s="42">
        <f>H42+H46+H54</f>
        <v>4106</v>
      </c>
      <c r="I60" s="60">
        <v>100</v>
      </c>
      <c r="J60" s="52">
        <v>100</v>
      </c>
    </row>
    <row r="61" spans="1:10" ht="5.25" customHeight="1">
      <c r="A61" s="41"/>
      <c r="B61" s="39"/>
      <c r="C61" s="39"/>
      <c r="D61" s="39"/>
      <c r="E61" s="39"/>
      <c r="F61" s="39"/>
      <c r="G61" s="39"/>
      <c r="H61" s="44"/>
      <c r="I61" s="61"/>
      <c r="J61" s="48"/>
    </row>
    <row r="62" spans="1:10" ht="12" customHeight="1">
      <c r="A62" s="294" t="s">
        <v>65</v>
      </c>
      <c r="B62" s="295"/>
      <c r="C62" s="279" t="s">
        <v>232</v>
      </c>
      <c r="D62" s="279"/>
      <c r="E62" s="279"/>
      <c r="F62" s="279"/>
      <c r="G62" s="279"/>
      <c r="H62" s="35">
        <f>VLOOKUP(C2,'iadatasheet_household type'!B4:AE71,15,FALSE)</f>
        <v>1154</v>
      </c>
      <c r="I62" s="51">
        <f>VLOOKUP(C2,'iadatasheet_household type'!B4:AE71,29,FALSE)</f>
        <v>28.105211885046273</v>
      </c>
      <c r="J62" s="48">
        <f>VLOOKUP(C4,'iadatasheet_household type'!B4:AE71,29,FALSE)</f>
        <v>27.991608511367044</v>
      </c>
    </row>
    <row r="63" spans="1:10" ht="12" customHeight="1" thickBot="1">
      <c r="A63" s="296"/>
      <c r="B63" s="297"/>
      <c r="C63" s="299" t="s">
        <v>233</v>
      </c>
      <c r="D63" s="299"/>
      <c r="E63" s="299"/>
      <c r="F63" s="299"/>
      <c r="G63" s="299"/>
      <c r="H63" s="36">
        <f>VLOOKUP(C2,'iadatasheet_household type'!B4:AE71,16,FALSE)</f>
        <v>214</v>
      </c>
      <c r="I63" s="56">
        <f>VLOOKUP(C2,'iadatasheet_household type'!B4:AE71,30,FALSE)</f>
        <v>5.211885046273746</v>
      </c>
      <c r="J63" s="49">
        <f>VLOOKUP(C4,'iadatasheet_household type'!B4:AE71,30,FALSE)</f>
        <v>2.6865607740720128</v>
      </c>
    </row>
    <row r="64" spans="1:10" ht="9" customHeight="1" thickBot="1">
      <c r="A64" s="39"/>
      <c r="B64" s="39"/>
      <c r="C64" s="50"/>
      <c r="D64" s="50"/>
      <c r="E64" s="50"/>
      <c r="F64" s="50"/>
      <c r="G64" s="50"/>
      <c r="H64" s="50"/>
      <c r="I64" s="53"/>
      <c r="J64" s="39"/>
    </row>
    <row r="65" spans="1:10" ht="12" customHeight="1" thickBot="1">
      <c r="A65" s="276" t="s">
        <v>412</v>
      </c>
      <c r="B65" s="277"/>
      <c r="C65" s="277"/>
      <c r="D65" s="277"/>
      <c r="E65" s="277"/>
      <c r="F65" s="277"/>
      <c r="G65" s="277"/>
      <c r="H65" s="277"/>
      <c r="I65" s="277"/>
      <c r="J65" s="278"/>
    </row>
    <row r="66" spans="1:10" ht="12" customHeight="1">
      <c r="A66" s="147"/>
      <c r="B66" s="148"/>
      <c r="C66" s="148"/>
      <c r="D66" s="148"/>
      <c r="E66" s="148"/>
      <c r="F66" s="148"/>
      <c r="G66" s="148"/>
      <c r="H66" s="150" t="s">
        <v>7</v>
      </c>
      <c r="I66" s="150" t="s">
        <v>209</v>
      </c>
      <c r="J66" s="151" t="s">
        <v>237</v>
      </c>
    </row>
    <row r="67" spans="1:10" ht="12" customHeight="1">
      <c r="A67" s="294" t="s">
        <v>430</v>
      </c>
      <c r="B67" s="39"/>
      <c r="C67" s="39" t="s">
        <v>53</v>
      </c>
      <c r="D67" s="39"/>
      <c r="E67" s="39"/>
      <c r="F67" s="39"/>
      <c r="G67" s="39"/>
      <c r="H67" s="35">
        <f>VLOOKUP(C2,'iadatasheet_dwelling type'!B4:AJ71,5,FALSE)</f>
        <v>153</v>
      </c>
      <c r="I67" s="51">
        <f>VLOOKUP(C2,'iadatasheet_dwelling type'!B4:AJ71,21,FALSE)</f>
        <v>3.7262542620555283</v>
      </c>
      <c r="J67" s="48">
        <f>VLOOKUP(C4,'iadatasheet_dwelling type'!B4:AJ71,21,FALSE)</f>
        <v>10.467953932439954</v>
      </c>
    </row>
    <row r="68" spans="1:10" ht="12" customHeight="1">
      <c r="A68" s="294"/>
      <c r="B68" s="39"/>
      <c r="C68" s="39" t="s">
        <v>54</v>
      </c>
      <c r="D68" s="39"/>
      <c r="E68" s="39"/>
      <c r="F68" s="39"/>
      <c r="G68" s="39"/>
      <c r="H68" s="35">
        <f>VLOOKUP(C2,'iadatasheet_dwelling type'!B4:AJ71,6,FALSE)</f>
        <v>1546</v>
      </c>
      <c r="I68" s="51">
        <f>VLOOKUP(C2,'iadatasheet_dwelling type'!B4:AJ71,22,FALSE)</f>
        <v>37.65221626887482</v>
      </c>
      <c r="J68" s="48">
        <f>VLOOKUP(C4,'iadatasheet_dwelling type'!B4:AJ71,22,FALSE)</f>
        <v>27.146037590443978</v>
      </c>
    </row>
    <row r="69" spans="1:10" ht="12" customHeight="1">
      <c r="A69" s="41"/>
      <c r="B69" s="39"/>
      <c r="C69" s="39" t="s">
        <v>55</v>
      </c>
      <c r="D69" s="39"/>
      <c r="E69" s="39"/>
      <c r="F69" s="39"/>
      <c r="G69" s="39"/>
      <c r="H69" s="35">
        <f>VLOOKUP(C2,'iadatasheet_dwelling type'!B4:AJ71,7,FALSE)</f>
        <v>1070</v>
      </c>
      <c r="I69" s="51">
        <f>VLOOKUP(C2,'iadatasheet_dwelling type'!B4:AJ71,23,FALSE)</f>
        <v>26.059425231368728</v>
      </c>
      <c r="J69" s="48">
        <f>VLOOKUP(C4,'iadatasheet_dwelling type'!B4:AJ71,23,FALSE)</f>
        <v>30.05737038147022</v>
      </c>
    </row>
    <row r="70" spans="1:10" ht="12" customHeight="1">
      <c r="A70" s="41"/>
      <c r="B70" s="39"/>
      <c r="C70" s="39" t="s">
        <v>216</v>
      </c>
      <c r="D70" s="39"/>
      <c r="E70" s="39"/>
      <c r="F70" s="39"/>
      <c r="G70" s="39"/>
      <c r="H70" s="35">
        <f>VLOOKUP(C2,'iadatasheet_dwelling type'!B4:AJ71,8,FALSE)</f>
        <v>1313</v>
      </c>
      <c r="I70" s="51">
        <f>VLOOKUP(C2,'iadatasheet_dwelling type'!B4:AJ71,24,FALSE)</f>
        <v>31.97759376522163</v>
      </c>
      <c r="J70" s="48">
        <f>VLOOKUP(C4,'iadatasheet_dwelling type'!B4:AJ71,24,FALSE)</f>
        <v>31.061352057199127</v>
      </c>
    </row>
    <row r="71" spans="1:10" ht="12" customHeight="1">
      <c r="A71" s="41"/>
      <c r="B71" s="39"/>
      <c r="C71" s="39" t="s">
        <v>56</v>
      </c>
      <c r="D71" s="39"/>
      <c r="E71" s="39"/>
      <c r="F71" s="39"/>
      <c r="G71" s="39"/>
      <c r="H71" s="35">
        <f>VLOOKUP(C2,'iadatasheet_dwelling type'!B4:AJ71,9,FALSE)</f>
        <v>7</v>
      </c>
      <c r="I71" s="51">
        <f>VLOOKUP(C2,'iadatasheet_dwelling type'!B4:AJ71,25,FALSE)</f>
        <v>0.17048222113979541</v>
      </c>
      <c r="J71" s="48">
        <f>VLOOKUP(C4,'iadatasheet_dwelling type'!B4:AJ71,25,FALSE)</f>
        <v>0.17125487006036733</v>
      </c>
    </row>
    <row r="72" spans="1:10" ht="4.5" customHeight="1">
      <c r="A72" s="41"/>
      <c r="B72" s="39"/>
      <c r="C72" s="39"/>
      <c r="D72" s="39"/>
      <c r="E72" s="39"/>
      <c r="F72" s="39"/>
      <c r="G72" s="39"/>
      <c r="H72" s="39"/>
      <c r="I72" s="51"/>
      <c r="J72" s="48"/>
    </row>
    <row r="73" spans="1:10" ht="12" customHeight="1">
      <c r="A73" s="294" t="s">
        <v>217</v>
      </c>
      <c r="B73" s="39"/>
      <c r="C73" s="39" t="s">
        <v>57</v>
      </c>
      <c r="D73" s="39"/>
      <c r="E73" s="39"/>
      <c r="F73" s="39"/>
      <c r="G73" s="39"/>
      <c r="H73" s="35">
        <f>VLOOKUP(C2,'iadatasheet_dwelling type'!B4:AJ71,10,FALSE)</f>
        <v>103</v>
      </c>
      <c r="I73" s="51">
        <f>VLOOKUP(C2,'iadatasheet_dwelling type'!B4:AJ71,26,FALSE)</f>
        <v>2.50852411105699</v>
      </c>
      <c r="J73" s="48">
        <f>VLOOKUP(C4,'iadatasheet_dwelling type'!B4:AJ71,26,FALSE)</f>
        <v>2.5602603074024914</v>
      </c>
    </row>
    <row r="74" spans="1:10" ht="12" customHeight="1">
      <c r="A74" s="294"/>
      <c r="B74" s="39"/>
      <c r="C74" s="44" t="s">
        <v>221</v>
      </c>
      <c r="D74" s="44"/>
      <c r="E74" s="44"/>
      <c r="F74" s="44"/>
      <c r="G74" s="44"/>
      <c r="H74" s="35">
        <f>VLOOKUP(C2,'iadatasheet_dwelling type'!B4:AJ71,11,FALSE)</f>
        <v>269</v>
      </c>
      <c r="I74" s="51">
        <f>VLOOKUP(C2,'iadatasheet_dwelling type'!B4:AJ71,27,FALSE)</f>
        <v>6.551388212372139</v>
      </c>
      <c r="J74" s="48">
        <f>VLOOKUP(C4,'iadatasheet_dwelling type'!B4:AJ71,27,FALSE)</f>
        <v>5.585238568588469</v>
      </c>
    </row>
    <row r="75" spans="1:10" ht="12" customHeight="1">
      <c r="A75" s="41"/>
      <c r="B75" s="39"/>
      <c r="C75" s="39" t="s">
        <v>222</v>
      </c>
      <c r="D75" s="39"/>
      <c r="E75" s="39"/>
      <c r="F75" s="39"/>
      <c r="G75" s="39"/>
      <c r="H75" s="51">
        <f>VLOOKUP(C2,'iadatasheet_dwelling type'!B4:AJ71,12,FALSE)</f>
        <v>2.410344827586207</v>
      </c>
      <c r="I75" s="51"/>
      <c r="J75" s="48"/>
    </row>
    <row r="76" spans="1:10" ht="4.5" customHeight="1">
      <c r="A76" s="41"/>
      <c r="B76" s="39"/>
      <c r="C76" s="39"/>
      <c r="D76" s="39"/>
      <c r="E76" s="39"/>
      <c r="F76" s="39"/>
      <c r="G76" s="39"/>
      <c r="H76" s="39"/>
      <c r="I76" s="51"/>
      <c r="J76" s="48"/>
    </row>
    <row r="77" spans="1:10" ht="12" customHeight="1">
      <c r="A77" s="28" t="s">
        <v>218</v>
      </c>
      <c r="B77" s="39"/>
      <c r="C77" s="39" t="s">
        <v>219</v>
      </c>
      <c r="D77" s="39"/>
      <c r="E77" s="39"/>
      <c r="F77" s="39"/>
      <c r="G77" s="39"/>
      <c r="H77" s="35">
        <f>VLOOKUP(C2,'iadatasheet_dwelling type'!B4:AJ71,13,FALSE)</f>
        <v>1732</v>
      </c>
      <c r="I77" s="51">
        <f>VLOOKUP(C2,'iadatasheet_dwelling type'!B4:AJ71,28,FALSE)</f>
        <v>42.18217243058938</v>
      </c>
      <c r="J77" s="48">
        <f>VLOOKUP(C4,'iadatasheet_dwelling type'!B4:AJ71,28,FALSE)</f>
        <v>48.587147322001975</v>
      </c>
    </row>
    <row r="78" spans="1:10" ht="12" customHeight="1">
      <c r="A78" s="28"/>
      <c r="B78" s="39"/>
      <c r="C78" s="39" t="s">
        <v>223</v>
      </c>
      <c r="D78" s="39"/>
      <c r="E78" s="39"/>
      <c r="F78" s="39"/>
      <c r="G78" s="39"/>
      <c r="H78" s="35">
        <f>VLOOKUP(C2,'iadatasheet_dwelling type'!B4:AJ71,17,FALSE)</f>
        <v>1145</v>
      </c>
      <c r="I78" s="51">
        <f>VLOOKUP(C2,'iadatasheet_dwelling type'!B4:AJ71,32,FALSE)</f>
        <v>27.88602045786654</v>
      </c>
      <c r="J78" s="48">
        <f>VLOOKUP(C4,'iadatasheet_dwelling type'!B4:AJ71,32,FALSE)</f>
        <v>15.218135890739394</v>
      </c>
    </row>
    <row r="79" spans="1:10" ht="12" customHeight="1">
      <c r="A79" s="41"/>
      <c r="B79" s="39"/>
      <c r="C79" s="39" t="s">
        <v>224</v>
      </c>
      <c r="D79" s="39"/>
      <c r="E79" s="39"/>
      <c r="F79" s="39"/>
      <c r="G79" s="39"/>
      <c r="H79" s="35">
        <f>VLOOKUP(C2,'iadatasheet_dwelling type'!B4:AJ71,18,FALSE)</f>
        <v>302</v>
      </c>
      <c r="I79" s="51">
        <f>VLOOKUP(C2,'iadatasheet_dwelling type'!B4:AJ71,33,FALSE)</f>
        <v>7.355090112031173</v>
      </c>
      <c r="J79" s="48">
        <f>VLOOKUP(C4,'iadatasheet_dwelling type'!B4:AJ71,33,FALSE)</f>
        <v>8.378644517703473</v>
      </c>
    </row>
    <row r="80" spans="1:10" ht="12" customHeight="1">
      <c r="A80" s="41"/>
      <c r="B80" s="39"/>
      <c r="C80" s="39" t="s">
        <v>220</v>
      </c>
      <c r="D80" s="39"/>
      <c r="E80" s="39"/>
      <c r="F80" s="39"/>
      <c r="G80" s="39"/>
      <c r="H80" s="35">
        <f>VLOOKUP(C2,'iadatasheet_dwelling type'!B4:AJ71,19,FALSE)</f>
        <v>861</v>
      </c>
      <c r="I80" s="51">
        <f>VLOOKUP(C2,'iadatasheet_dwelling type'!B4:AJ71,34,FALSE)</f>
        <v>20.969313200194836</v>
      </c>
      <c r="J80" s="48">
        <f>VLOOKUP(C4,'iadatasheet_dwelling type'!B4:AJ71,34,FALSE)</f>
        <v>26.240527464999786</v>
      </c>
    </row>
    <row r="81" spans="1:10" ht="12" customHeight="1" thickBot="1">
      <c r="A81" s="64" t="s">
        <v>429</v>
      </c>
      <c r="B81" s="47"/>
      <c r="C81" s="47"/>
      <c r="D81" s="47"/>
      <c r="E81" s="47"/>
      <c r="F81" s="47"/>
      <c r="G81" s="47"/>
      <c r="H81" s="36"/>
      <c r="I81" s="56"/>
      <c r="J81" s="49"/>
    </row>
    <row r="82" spans="1:10" ht="12" customHeight="1" thickBot="1">
      <c r="A82" s="39"/>
      <c r="B82" s="39"/>
      <c r="C82" s="39"/>
      <c r="D82" s="39"/>
      <c r="E82" s="39"/>
      <c r="F82" s="39"/>
      <c r="G82" s="39"/>
      <c r="H82" s="39"/>
      <c r="I82" s="39"/>
      <c r="J82" s="39"/>
    </row>
    <row r="83" spans="1:10" ht="12" customHeight="1" thickBot="1">
      <c r="A83" s="290" t="s">
        <v>424</v>
      </c>
      <c r="B83" s="291"/>
      <c r="C83" s="291"/>
      <c r="D83" s="291"/>
      <c r="E83" s="291"/>
      <c r="F83" s="291"/>
      <c r="G83" s="291"/>
      <c r="H83" s="291"/>
      <c r="I83" s="292"/>
      <c r="J83" s="39"/>
    </row>
    <row r="84" spans="1:10" ht="12" customHeight="1">
      <c r="A84" s="59"/>
      <c r="B84" s="55"/>
      <c r="C84" s="55"/>
      <c r="D84" s="55"/>
      <c r="E84" s="101"/>
      <c r="F84" s="55"/>
      <c r="G84" s="55" t="s">
        <v>7</v>
      </c>
      <c r="H84" s="55" t="s">
        <v>209</v>
      </c>
      <c r="I84" s="72" t="s">
        <v>237</v>
      </c>
      <c r="J84" s="39"/>
    </row>
    <row r="85" spans="1:10" ht="12" customHeight="1">
      <c r="A85" s="294" t="s">
        <v>67</v>
      </c>
      <c r="B85" s="39"/>
      <c r="C85" s="31" t="s">
        <v>225</v>
      </c>
      <c r="D85" s="31"/>
      <c r="E85" s="101"/>
      <c r="F85" s="39"/>
      <c r="G85" s="35">
        <f>VLOOKUP(C2,'iadatasheet_economic activity'!B4:AA71,12,FALSE)</f>
        <v>5302</v>
      </c>
      <c r="H85" s="51">
        <f>VLOOKUP(C2,'iadatasheet_economic activity'!B4:AA71,24,FALSE)</f>
        <v>70.78771695594126</v>
      </c>
      <c r="I85" s="48">
        <f>VLOOKUP(C4,'iadatasheet_economic activity'!B4:AA71,24,FALSE)</f>
        <v>61.297477691971146</v>
      </c>
      <c r="J85" s="39"/>
    </row>
    <row r="86" spans="1:10" ht="12" customHeight="1">
      <c r="A86" s="294"/>
      <c r="B86" s="39"/>
      <c r="C86" s="39" t="s">
        <v>226</v>
      </c>
      <c r="D86" s="39"/>
      <c r="E86" s="101"/>
      <c r="F86" s="39"/>
      <c r="G86" s="35">
        <f>VLOOKUP(C2,'iadatasheet_economic activity'!B4:AA71,2,FALSE)</f>
        <v>4326</v>
      </c>
      <c r="H86" s="51">
        <f>VLOOKUP(C2,'iadatasheet_economic activity'!B4:AA71,15,FALSE)</f>
        <v>57.757009345794394</v>
      </c>
      <c r="I86" s="48">
        <f>VLOOKUP(C4,'iadatasheet_economic activity'!B4:AA71,15,FALSE)</f>
        <v>48.178220038053375</v>
      </c>
      <c r="J86" s="39"/>
    </row>
    <row r="87" spans="1:10" ht="12" customHeight="1">
      <c r="A87" s="45"/>
      <c r="B87" s="39"/>
      <c r="C87" s="39" t="s">
        <v>68</v>
      </c>
      <c r="D87" s="39"/>
      <c r="E87" s="101"/>
      <c r="F87" s="39"/>
      <c r="G87" s="35">
        <f>VLOOKUP(C2,'iadatasheet_economic activity'!B4:AA71,3,FALSE)</f>
        <v>584</v>
      </c>
      <c r="H87" s="51">
        <f>VLOOKUP(C2,'iadatasheet_economic activity'!B4:AA71,16,FALSE)</f>
        <v>7.797062750333779</v>
      </c>
      <c r="I87" s="48">
        <f>VLOOKUP(C4,'iadatasheet_economic activity'!B4:AA71,16,FALSE)</f>
        <v>7.418373472523224</v>
      </c>
      <c r="J87" s="39"/>
    </row>
    <row r="88" spans="1:10" ht="12" customHeight="1">
      <c r="A88" s="45"/>
      <c r="B88" s="39"/>
      <c r="C88" s="39" t="s">
        <v>227</v>
      </c>
      <c r="D88" s="39"/>
      <c r="E88" s="101"/>
      <c r="F88" s="39"/>
      <c r="G88" s="35">
        <f>VLOOKUP(C2,'iadatasheet_economic activity'!B4:AA71,4,FALSE)</f>
        <v>392</v>
      </c>
      <c r="H88" s="51">
        <f>VLOOKUP(C2,'iadatasheet_economic activity'!B4:AA71,17,FALSE)</f>
        <v>5.233644859813085</v>
      </c>
      <c r="I88" s="48">
        <f>VLOOKUP(C4,'iadatasheet_economic activity'!B4:AA71,17,FALSE)</f>
        <v>5.700884181394544</v>
      </c>
      <c r="J88" s="39"/>
    </row>
    <row r="89" spans="1:10" ht="12" customHeight="1">
      <c r="A89" s="45"/>
      <c r="B89" s="39"/>
      <c r="C89" s="31" t="s">
        <v>76</v>
      </c>
      <c r="D89" s="31"/>
      <c r="E89" s="101"/>
      <c r="F89" s="39"/>
      <c r="G89" s="35">
        <f>VLOOKUP(C2,'iadatasheet_economic activity'!B4:AA71,5,FALSE)</f>
        <v>287</v>
      </c>
      <c r="H89" s="51">
        <f>VLOOKUP(C2,'iadatasheet_economic activity'!B4:AA71,18,FALSE)</f>
        <v>3.8317757009345796</v>
      </c>
      <c r="I89" s="48">
        <f>VLOOKUP(C4,'iadatasheet_economic activity'!B4:AA71,18,FALSE)</f>
        <v>2.6871381622457595</v>
      </c>
      <c r="J89" s="39"/>
    </row>
    <row r="90" spans="1:10" ht="12" customHeight="1">
      <c r="A90" s="45"/>
      <c r="B90" s="39"/>
      <c r="C90" s="39"/>
      <c r="D90" s="39"/>
      <c r="E90" s="101"/>
      <c r="F90" s="39"/>
      <c r="G90" s="35"/>
      <c r="H90" s="35"/>
      <c r="I90" s="48"/>
      <c r="J90" s="39"/>
    </row>
    <row r="91" spans="1:10" ht="12" customHeight="1">
      <c r="A91" s="294" t="s">
        <v>70</v>
      </c>
      <c r="B91" s="39"/>
      <c r="C91" s="39" t="s">
        <v>71</v>
      </c>
      <c r="D91" s="39"/>
      <c r="E91" s="101"/>
      <c r="F91" s="39"/>
      <c r="G91" s="35">
        <f>VLOOKUP(C2,'iadatasheet_economic activity'!B4:AA71,6,FALSE)</f>
        <v>510</v>
      </c>
      <c r="H91" s="51">
        <f>VLOOKUP(C2,'iadatasheet_economic activity'!B4:AA71,19,FALSE)</f>
        <v>6.809078771695594</v>
      </c>
      <c r="I91" s="48">
        <f>VLOOKUP(C4,'iadatasheet_economic activity'!B4:AA71,19,FALSE)</f>
        <v>7.123307184355382</v>
      </c>
      <c r="J91" s="39"/>
    </row>
    <row r="92" spans="1:10" ht="12" customHeight="1">
      <c r="A92" s="294"/>
      <c r="B92" s="39"/>
      <c r="C92" s="39" t="s">
        <v>72</v>
      </c>
      <c r="D92" s="39"/>
      <c r="E92" s="101"/>
      <c r="F92" s="39"/>
      <c r="G92" s="35">
        <f>VLOOKUP(C2,'iadatasheet_economic activity'!B4:AA71,7,FALSE)</f>
        <v>500</v>
      </c>
      <c r="H92" s="51">
        <f>VLOOKUP(C2,'iadatasheet_economic activity'!B4:AA71,20,FALSE)</f>
        <v>6.675567423230974</v>
      </c>
      <c r="I92" s="48">
        <f>VLOOKUP(C4,'iadatasheet_economic activity'!B4:AA71,20,FALSE)</f>
        <v>21.837957734297895</v>
      </c>
      <c r="J92" s="39"/>
    </row>
    <row r="93" spans="1:10" ht="12" customHeight="1">
      <c r="A93" s="28"/>
      <c r="B93" s="39"/>
      <c r="C93" s="39" t="s">
        <v>228</v>
      </c>
      <c r="D93" s="39"/>
      <c r="E93" s="101"/>
      <c r="F93" s="39"/>
      <c r="G93" s="35">
        <f>VLOOKUP(C2,'iadatasheet_economic activity'!B4:AA71,8,FALSE)</f>
        <v>357</v>
      </c>
      <c r="H93" s="51">
        <f>VLOOKUP(C2,'iadatasheet_economic activity'!B4:AA71,21,FALSE)</f>
        <v>4.766355140186916</v>
      </c>
      <c r="I93" s="48">
        <f>VLOOKUP(C4,'iadatasheet_economic activity'!B4:AA71,21,FALSE)</f>
        <v>3.0005189096791915</v>
      </c>
      <c r="J93" s="39"/>
    </row>
    <row r="94" spans="1:10" ht="12" customHeight="1">
      <c r="A94" s="41"/>
      <c r="B94" s="39"/>
      <c r="C94" s="39" t="s">
        <v>74</v>
      </c>
      <c r="D94" s="39"/>
      <c r="E94" s="101"/>
      <c r="F94" s="39"/>
      <c r="G94" s="35">
        <f>VLOOKUP(C2,'iadatasheet_economic activity'!B4:AA71,9,FALSE)</f>
        <v>346</v>
      </c>
      <c r="H94" s="51">
        <f>VLOOKUP(C2,'iadatasheet_economic activity'!B4:AA71,22,FALSE)</f>
        <v>4.619492656875835</v>
      </c>
      <c r="I94" s="48">
        <f>VLOOKUP(C4,'iadatasheet_economic activity'!B4:AA71,22,FALSE)</f>
        <v>2.479574290569071</v>
      </c>
      <c r="J94" s="39"/>
    </row>
    <row r="95" spans="1:10" ht="12" customHeight="1" thickBot="1">
      <c r="A95" s="46"/>
      <c r="B95" s="47"/>
      <c r="C95" s="47" t="s">
        <v>51</v>
      </c>
      <c r="D95" s="47"/>
      <c r="E95" s="102"/>
      <c r="F95" s="47"/>
      <c r="G95" s="36">
        <f>VLOOKUP(C2,'iadatasheet_economic activity'!B4:AA71,10,FALSE)</f>
        <v>188</v>
      </c>
      <c r="H95" s="56">
        <f>VLOOKUP(C2,'iadatasheet_economic activity'!B4:AA71,23,FALSE)</f>
        <v>2.5100133511348464</v>
      </c>
      <c r="I95" s="49">
        <f>VLOOKUP(C4,'iadatasheet_economic activity'!B4:AA71,23,FALSE)</f>
        <v>1.5740260268815562</v>
      </c>
      <c r="J95" s="39"/>
    </row>
    <row r="96" spans="1:10" ht="12" customHeight="1" thickBot="1">
      <c r="A96" s="39"/>
      <c r="B96" s="39"/>
      <c r="C96" s="39"/>
      <c r="D96" s="39"/>
      <c r="E96" s="39"/>
      <c r="F96" s="39"/>
      <c r="G96" s="39"/>
      <c r="H96" s="39"/>
      <c r="I96" s="39"/>
      <c r="J96" s="39"/>
    </row>
    <row r="97" spans="1:10" ht="12" customHeight="1" thickBot="1">
      <c r="A97" s="290" t="s">
        <v>425</v>
      </c>
      <c r="B97" s="291"/>
      <c r="C97" s="291"/>
      <c r="D97" s="291"/>
      <c r="E97" s="292"/>
      <c r="F97" s="70"/>
      <c r="G97" s="290" t="s">
        <v>263</v>
      </c>
      <c r="H97" s="291"/>
      <c r="I97" s="291"/>
      <c r="J97" s="292"/>
    </row>
    <row r="98" spans="1:11" ht="12" customHeight="1">
      <c r="A98" s="41"/>
      <c r="B98" s="39"/>
      <c r="C98" s="42" t="s">
        <v>7</v>
      </c>
      <c r="D98" s="42" t="s">
        <v>256</v>
      </c>
      <c r="E98" s="72" t="s">
        <v>286</v>
      </c>
      <c r="F98" s="43"/>
      <c r="G98" s="41"/>
      <c r="H98" s="42" t="s">
        <v>7</v>
      </c>
      <c r="I98" s="42" t="s">
        <v>209</v>
      </c>
      <c r="J98" s="72" t="s">
        <v>237</v>
      </c>
      <c r="K98" s="125"/>
    </row>
    <row r="99" spans="1:10" ht="12" customHeight="1">
      <c r="A99" s="41" t="s">
        <v>255</v>
      </c>
      <c r="B99" s="39"/>
      <c r="C99" s="35">
        <f>VLOOKUP(C2,'iadatasheet_travel to work'!B3:U63,13,FALSE)</f>
        <v>2283</v>
      </c>
      <c r="D99" s="51">
        <f>VLOOKUP(C2,'iadatasheet_travel to work'!B3:U63,14,FALSE)</f>
        <v>43.56038923869491</v>
      </c>
      <c r="E99" s="48">
        <f>VLOOKUP(C4,'iadatasheet_travel to work'!B3:U68,14,FALSE)</f>
        <v>34.45496912697478</v>
      </c>
      <c r="F99" s="69"/>
      <c r="G99" s="41" t="s">
        <v>264</v>
      </c>
      <c r="H99" s="35">
        <f>VLOOKUP(C2,iadatasheet_qualifications!B3:R63,3,FALSE)</f>
        <v>1618</v>
      </c>
      <c r="I99" s="51">
        <f>VLOOKUP(C2,iadatasheet_qualifications!B3:R63,4,FALSE)</f>
        <v>20.164506480558327</v>
      </c>
      <c r="J99" s="48">
        <f>VLOOKUP(C4,iadatasheet_qualifications!B3:R68,4,FALSE)</f>
        <v>11.891667531389437</v>
      </c>
    </row>
    <row r="100" spans="1:10" ht="12" customHeight="1">
      <c r="A100" s="41" t="s">
        <v>239</v>
      </c>
      <c r="B100" s="39"/>
      <c r="C100" s="35">
        <f>VLOOKUP(C2,'iadatasheet_travel to work'!B3:U63,7,FALSE)</f>
        <v>463</v>
      </c>
      <c r="D100" s="51">
        <f>VLOOKUP(C2,'iadatasheet_travel to work'!B3:U63,8,FALSE)</f>
        <v>8.834191948101507</v>
      </c>
      <c r="E100" s="48">
        <f>VLOOKUP(C4,'iadatasheet_travel to work'!B3:U68,8,FALSE)</f>
        <v>6.497636152564901</v>
      </c>
      <c r="F100" s="69"/>
      <c r="G100" s="41" t="s">
        <v>280</v>
      </c>
      <c r="H100" s="35">
        <f>VLOOKUP(C2,iadatasheet_qualifications!B3:R63,9,FALSE)</f>
        <v>2903</v>
      </c>
      <c r="I100" s="51">
        <f>VLOOKUP(C2,iadatasheet_qualifications!B3:R63,10,FALSE)</f>
        <v>36.17896311066799</v>
      </c>
      <c r="J100" s="48">
        <f>VLOOKUP(C4,iadatasheet_qualifications!B3:R68,10,FALSE)</f>
        <v>47.326119973209316</v>
      </c>
    </row>
    <row r="101" spans="1:10" ht="12" customHeight="1">
      <c r="A101" s="41" t="s">
        <v>240</v>
      </c>
      <c r="B101" s="39"/>
      <c r="C101" s="35">
        <f>VLOOKUP(C2,'iadatasheet_travel to work'!B3:U63,5,FALSE)</f>
        <v>158</v>
      </c>
      <c r="D101" s="51">
        <f>VLOOKUP(C2,'iadatasheet_travel to work'!B3:U63,6,FALSE)</f>
        <v>3.0146918526998667</v>
      </c>
      <c r="E101" s="48">
        <f>VLOOKUP(C4,'iadatasheet_travel to work'!B3:U68,6,FALSE)</f>
        <v>4.899305146625839</v>
      </c>
      <c r="F101" s="69"/>
      <c r="G101" s="41"/>
      <c r="H101" s="39"/>
      <c r="I101" s="39"/>
      <c r="J101" s="67"/>
    </row>
    <row r="102" spans="1:10" ht="12" customHeight="1">
      <c r="A102" s="41" t="s">
        <v>241</v>
      </c>
      <c r="B102" s="39"/>
      <c r="C102" s="35">
        <f>VLOOKUP(C2,'iadatasheet_travel to work'!B3:U63,15,FALSE)</f>
        <v>1454</v>
      </c>
      <c r="D102" s="51">
        <f>VLOOKUP(C2,'iadatasheet_travel to work'!B3:U63,16,FALSE)</f>
        <v>27.742797176111427</v>
      </c>
      <c r="E102" s="48">
        <f>VLOOKUP(C4,'iadatasheet_travel to work'!B3:U68,16,FALSE)</f>
        <v>29.871965274155826</v>
      </c>
      <c r="F102" s="69"/>
      <c r="G102" s="300" t="s">
        <v>281</v>
      </c>
      <c r="H102" s="301"/>
      <c r="I102" s="301"/>
      <c r="J102" s="302"/>
    </row>
    <row r="103" spans="1:10" ht="12" customHeight="1">
      <c r="A103" s="41" t="s">
        <v>242</v>
      </c>
      <c r="B103" s="39"/>
      <c r="C103" s="35">
        <f>VLOOKUP(C2,'iadatasheet_travel to work'!B3:U63,17,FALSE)</f>
        <v>555</v>
      </c>
      <c r="D103" s="51">
        <f>VLOOKUP(C2,'iadatasheet_travel to work'!B3:U63,18,FALSE)</f>
        <v>10.589582140812821</v>
      </c>
      <c r="E103" s="48">
        <f>VLOOKUP(C4,'iadatasheet_travel to work'!B3:U68,18,FALSE)</f>
        <v>15.796557699749314</v>
      </c>
      <c r="F103" s="69"/>
      <c r="G103" s="300"/>
      <c r="H103" s="301"/>
      <c r="I103" s="301"/>
      <c r="J103" s="302"/>
    </row>
    <row r="104" spans="1:10" ht="12" customHeight="1" thickBot="1">
      <c r="A104" s="64" t="s">
        <v>432</v>
      </c>
      <c r="B104" s="47"/>
      <c r="C104" s="47"/>
      <c r="D104" s="47"/>
      <c r="E104" s="57"/>
      <c r="F104" s="39"/>
      <c r="G104" s="303"/>
      <c r="H104" s="304"/>
      <c r="I104" s="304"/>
      <c r="J104" s="305"/>
    </row>
    <row r="105" spans="1:10" ht="12" customHeight="1" thickBot="1">
      <c r="A105" s="39"/>
      <c r="B105" s="39"/>
      <c r="C105" s="39"/>
      <c r="D105" s="39"/>
      <c r="E105" s="39"/>
      <c r="F105" s="39"/>
      <c r="G105" s="39"/>
      <c r="H105" s="39"/>
      <c r="I105" s="39"/>
      <c r="J105" s="39"/>
    </row>
    <row r="106" spans="1:10" ht="12" customHeight="1" thickBot="1">
      <c r="A106" s="290" t="s">
        <v>140</v>
      </c>
      <c r="B106" s="291"/>
      <c r="C106" s="291"/>
      <c r="D106" s="291"/>
      <c r="E106" s="292"/>
      <c r="F106" s="39"/>
      <c r="G106" s="290" t="s">
        <v>289</v>
      </c>
      <c r="H106" s="291"/>
      <c r="I106" s="291"/>
      <c r="J106" s="292"/>
    </row>
    <row r="107" spans="1:10" ht="12" customHeight="1">
      <c r="A107" s="147"/>
      <c r="B107" s="148"/>
      <c r="C107" s="150" t="s">
        <v>7</v>
      </c>
      <c r="D107" s="150" t="s">
        <v>209</v>
      </c>
      <c r="E107" s="157" t="s">
        <v>237</v>
      </c>
      <c r="F107" s="39"/>
      <c r="G107" s="41"/>
      <c r="H107" s="43" t="s">
        <v>7</v>
      </c>
      <c r="I107" s="43" t="s">
        <v>209</v>
      </c>
      <c r="J107" s="71" t="s">
        <v>237</v>
      </c>
    </row>
    <row r="108" spans="1:10" ht="12" customHeight="1">
      <c r="A108" s="41" t="s">
        <v>142</v>
      </c>
      <c r="B108" s="39"/>
      <c r="C108" s="35">
        <f>VLOOKUP(C2,'iadatasheet_passports held'!B4:Y71,3,FALSE)</f>
        <v>1830</v>
      </c>
      <c r="D108" s="51">
        <f>VLOOKUP(C2,'iadatasheet_passports held'!B4:Y71,4,FALSE)</f>
        <v>18.471787624911677</v>
      </c>
      <c r="E108" s="48">
        <f>VLOOKUP(C4,'iadatasheet_passports held'!B4:Y71,4,FALSE)</f>
        <v>10.984362259520292</v>
      </c>
      <c r="F108" s="39"/>
      <c r="G108" s="41" t="s">
        <v>229</v>
      </c>
      <c r="H108" s="35">
        <f>VLOOKUP(C2,'iadatasheet_length of residence'!B4:O72,3,FALSE)</f>
        <v>7391</v>
      </c>
      <c r="I108" s="51">
        <f>VLOOKUP(C2,'iadatasheet_length of residence'!B4:O72,4,FALSE)</f>
        <v>74.60381548400122</v>
      </c>
      <c r="J108" s="48">
        <f>VLOOKUP(C4,'iadatasheet_length of residence'!B4:O72,4,FALSE)</f>
        <v>70.62898108455038</v>
      </c>
    </row>
    <row r="109" spans="1:10" ht="12" customHeight="1">
      <c r="A109" s="153" t="s">
        <v>287</v>
      </c>
      <c r="B109" s="101"/>
      <c r="C109" s="154">
        <f>VLOOKUP(C2,'iadatasheet_passports held'!B4:Y71,5,FALSE)</f>
        <v>6157</v>
      </c>
      <c r="D109" s="155">
        <f>VLOOKUP(C2,'iadatasheet_passports held'!B4:Y71,6,FALSE)</f>
        <v>62.14797617845967</v>
      </c>
      <c r="E109" s="156">
        <f>VLOOKUP(C4,'iadatasheet_passports held'!B4:Y71,6,FALSE)</f>
        <v>67.06305957196025</v>
      </c>
      <c r="F109" s="39"/>
      <c r="G109" s="41" t="s">
        <v>290</v>
      </c>
      <c r="H109" s="35">
        <f>VLOOKUP(C2,'iadatasheet_length of residence'!B4:O72,5,FALSE)</f>
        <v>584</v>
      </c>
      <c r="I109" s="51">
        <f>VLOOKUP(C2,'iadatasheet_length of residence'!B4:O72,6,FALSE)</f>
        <v>5.894821843141213</v>
      </c>
      <c r="J109" s="48">
        <f>VLOOKUP(C4,'iadatasheet_length of residence'!B4:O72,6,FALSE)</f>
        <v>7.299765070599918</v>
      </c>
    </row>
    <row r="110" spans="1:10" ht="12" customHeight="1">
      <c r="A110" s="153" t="s">
        <v>399</v>
      </c>
      <c r="B110" s="101"/>
      <c r="C110" s="154">
        <f>VLOOKUP(C2,'iadatasheet_passports held'!B4:Y71,7,FALSE)</f>
        <v>71</v>
      </c>
      <c r="D110" s="155">
        <f>VLOOKUP(C2,'iadatasheet_passports held'!B4:Y71,8,FALSE)</f>
        <v>0.7166649843544968</v>
      </c>
      <c r="E110" s="156">
        <f>VLOOKUP(C4,'iadatasheet_passports held'!B4:Y71,8,FALSE)</f>
        <v>1.2578007055955178</v>
      </c>
      <c r="F110" s="39"/>
      <c r="G110" s="41" t="s">
        <v>291</v>
      </c>
      <c r="H110" s="35">
        <f>VLOOKUP(C2,'iadatasheet_length of residence'!B4:O72,7,FALSE)</f>
        <v>512</v>
      </c>
      <c r="I110" s="51">
        <f>VLOOKUP(C2,'iadatasheet_length of residence'!B4:O72,8,FALSE)</f>
        <v>5.168062985767639</v>
      </c>
      <c r="J110" s="48">
        <f>VLOOKUP(C4,'iadatasheet_length of residence'!B4:O72,8,FALSE)</f>
        <v>6.5723719796233055</v>
      </c>
    </row>
    <row r="111" spans="1:10" ht="12" customHeight="1" thickBot="1">
      <c r="A111" s="46" t="s">
        <v>288</v>
      </c>
      <c r="B111" s="47"/>
      <c r="C111" s="36">
        <f>VLOOKUP(C2,'iadatasheet_passports held'!B4:Y71,9,FALSE)</f>
        <v>1093</v>
      </c>
      <c r="D111" s="56">
        <f>VLOOKUP(C2,'iadatasheet_passports held'!B4:Y71,10,FALSE)</f>
        <v>11.03260320985162</v>
      </c>
      <c r="E111" s="49">
        <f>VLOOKUP(C4,'iadatasheet_passports held'!B4:Y71,10,FALSE)</f>
        <v>10.869723170820315</v>
      </c>
      <c r="F111" s="39"/>
      <c r="G111" s="46" t="s">
        <v>292</v>
      </c>
      <c r="H111" s="36">
        <f>VLOOKUP(C2,'iadatasheet_length of residence'!B4:O72,9,FALSE)</f>
        <v>1420</v>
      </c>
      <c r="I111" s="56">
        <f>VLOOKUP(C2,'iadatasheet_length of residence'!B4:O72,10,FALSE)</f>
        <v>14.333299687089937</v>
      </c>
      <c r="J111" s="49">
        <f>VLOOKUP(C4,'iadatasheet_length of residence'!B4:O72,10,FALSE)</f>
        <v>15.498881865226412</v>
      </c>
    </row>
    <row r="112" spans="1:10" ht="6" customHeight="1">
      <c r="A112" s="39"/>
      <c r="B112" s="39"/>
      <c r="C112" s="39"/>
      <c r="D112" s="39"/>
      <c r="E112" s="39"/>
      <c r="F112" s="39"/>
      <c r="G112" s="39"/>
      <c r="H112" s="39"/>
      <c r="I112" s="39"/>
      <c r="J112" s="39"/>
    </row>
    <row r="113" spans="1:10" ht="12" customHeight="1">
      <c r="A113" s="295" t="s">
        <v>4</v>
      </c>
      <c r="B113" s="295"/>
      <c r="C113" s="295"/>
      <c r="D113" s="295"/>
      <c r="E113" s="295"/>
      <c r="F113" s="295"/>
      <c r="G113" s="295"/>
      <c r="H113" s="103"/>
      <c r="I113" s="103"/>
      <c r="J113" s="103"/>
    </row>
    <row r="114" spans="1:10" ht="12">
      <c r="A114" s="295"/>
      <c r="B114" s="295"/>
      <c r="C114" s="295"/>
      <c r="D114" s="295"/>
      <c r="E114" s="295"/>
      <c r="F114" s="295"/>
      <c r="G114" s="295"/>
      <c r="H114" s="103"/>
      <c r="I114" s="103"/>
      <c r="J114" s="103"/>
    </row>
    <row r="115" spans="1:10" ht="6" customHeight="1">
      <c r="A115" s="295"/>
      <c r="B115" s="295"/>
      <c r="C115" s="295"/>
      <c r="D115" s="295"/>
      <c r="E115" s="295"/>
      <c r="F115" s="295"/>
      <c r="G115" s="295"/>
      <c r="H115" s="39"/>
      <c r="I115" s="39"/>
      <c r="J115" s="39"/>
    </row>
    <row r="116" spans="1:10" ht="12" customHeight="1">
      <c r="A116" s="295"/>
      <c r="B116" s="295"/>
      <c r="C116" s="295"/>
      <c r="D116" s="295"/>
      <c r="E116" s="295"/>
      <c r="F116" s="295"/>
      <c r="G116" s="295"/>
      <c r="H116" s="104"/>
      <c r="I116" s="104"/>
      <c r="J116" s="104"/>
    </row>
    <row r="117" spans="1:10" ht="12" customHeight="1">
      <c r="A117" s="295"/>
      <c r="B117" s="295"/>
      <c r="C117" s="295"/>
      <c r="D117" s="295"/>
      <c r="E117" s="295"/>
      <c r="F117" s="295"/>
      <c r="G117" s="295"/>
      <c r="H117" s="104"/>
      <c r="I117" s="104"/>
      <c r="J117" s="104"/>
    </row>
    <row r="118" spans="1:10" ht="12" customHeight="1">
      <c r="A118" s="295"/>
      <c r="B118" s="295"/>
      <c r="C118" s="295"/>
      <c r="D118" s="295"/>
      <c r="E118" s="295"/>
      <c r="F118" s="295"/>
      <c r="G118" s="295"/>
      <c r="H118" s="104"/>
      <c r="I118" s="104"/>
      <c r="J118" s="104"/>
    </row>
    <row r="119" spans="1:10" ht="12" customHeight="1">
      <c r="A119" s="295"/>
      <c r="B119" s="295"/>
      <c r="C119" s="295"/>
      <c r="D119" s="295"/>
      <c r="E119" s="295"/>
      <c r="F119" s="295"/>
      <c r="G119" s="295"/>
      <c r="H119" s="104"/>
      <c r="I119" s="104"/>
      <c r="J119" s="104"/>
    </row>
    <row r="120" spans="1:10" ht="12" customHeight="1">
      <c r="A120" s="295"/>
      <c r="B120" s="295"/>
      <c r="C120" s="295"/>
      <c r="D120" s="295"/>
      <c r="E120" s="295"/>
      <c r="F120" s="295"/>
      <c r="G120" s="295"/>
      <c r="H120" s="100"/>
      <c r="I120" s="100"/>
      <c r="J120" s="100"/>
    </row>
    <row r="121" spans="1:10" ht="12" customHeight="1">
      <c r="A121" s="295"/>
      <c r="B121" s="295"/>
      <c r="C121" s="295"/>
      <c r="D121" s="295"/>
      <c r="E121" s="295"/>
      <c r="F121" s="295"/>
      <c r="G121" s="295"/>
      <c r="H121" s="100"/>
      <c r="I121" s="100"/>
      <c r="J121" s="100"/>
    </row>
    <row r="122" spans="1:10" ht="12" customHeight="1">
      <c r="A122" s="295"/>
      <c r="B122" s="295"/>
      <c r="C122" s="295"/>
      <c r="D122" s="295"/>
      <c r="E122" s="295"/>
      <c r="F122" s="295"/>
      <c r="G122" s="295"/>
      <c r="H122" s="95"/>
      <c r="I122" s="95"/>
      <c r="J122" s="95"/>
    </row>
    <row r="123" spans="1:10" ht="6" customHeight="1">
      <c r="A123" s="73"/>
      <c r="B123" s="73"/>
      <c r="C123" s="73"/>
      <c r="D123" s="73"/>
      <c r="E123" s="73"/>
      <c r="F123" s="73"/>
      <c r="G123" s="73"/>
      <c r="H123" s="73"/>
      <c r="I123" s="73"/>
      <c r="J123" s="73"/>
    </row>
    <row r="124" spans="1:10" ht="12" customHeight="1">
      <c r="A124" s="280" t="s">
        <v>294</v>
      </c>
      <c r="B124" s="280"/>
      <c r="C124" s="280"/>
      <c r="D124" s="280"/>
      <c r="E124" s="280"/>
      <c r="F124" s="280"/>
      <c r="G124" s="280"/>
      <c r="H124" s="280"/>
      <c r="I124" s="280"/>
      <c r="J124" s="280"/>
    </row>
    <row r="125" spans="1:10" ht="12" customHeight="1">
      <c r="A125" s="280"/>
      <c r="B125" s="280"/>
      <c r="C125" s="280"/>
      <c r="D125" s="280"/>
      <c r="E125" s="280"/>
      <c r="F125" s="280"/>
      <c r="G125" s="280"/>
      <c r="H125" s="280"/>
      <c r="I125" s="280"/>
      <c r="J125" s="280"/>
    </row>
    <row r="126" spans="1:10" ht="6" customHeight="1">
      <c r="A126" s="39"/>
      <c r="B126" s="39"/>
      <c r="C126" s="39"/>
      <c r="D126" s="39"/>
      <c r="E126" s="39"/>
      <c r="F126" s="39"/>
      <c r="G126" s="39"/>
      <c r="H126" s="39"/>
      <c r="I126" s="39"/>
      <c r="J126" s="39"/>
    </row>
    <row r="127" spans="1:10" ht="12" customHeight="1">
      <c r="A127" s="94" t="s">
        <v>327</v>
      </c>
      <c r="B127" s="73"/>
      <c r="C127" s="73"/>
      <c r="D127" s="73"/>
      <c r="E127" s="73"/>
      <c r="F127" s="73"/>
      <c r="G127" s="73"/>
      <c r="H127" s="73"/>
      <c r="I127" s="73"/>
      <c r="J127" s="73"/>
    </row>
  </sheetData>
  <sheetProtection password="EE3C" sheet="1" objects="1" scenarios="1"/>
  <mergeCells count="56">
    <mergeCell ref="M5:O10"/>
    <mergeCell ref="A18:G18"/>
    <mergeCell ref="C25:G25"/>
    <mergeCell ref="C24:G24"/>
    <mergeCell ref="C22:G22"/>
    <mergeCell ref="C20:G20"/>
    <mergeCell ref="C21:G21"/>
    <mergeCell ref="A7:E7"/>
    <mergeCell ref="A17:J17"/>
    <mergeCell ref="M15:O24"/>
    <mergeCell ref="C36:G36"/>
    <mergeCell ref="B48:F48"/>
    <mergeCell ref="C37:G37"/>
    <mergeCell ref="C19:G19"/>
    <mergeCell ref="B47:F47"/>
    <mergeCell ref="A40:J40"/>
    <mergeCell ref="A124:J125"/>
    <mergeCell ref="C62:G62"/>
    <mergeCell ref="A73:A74"/>
    <mergeCell ref="A83:I83"/>
    <mergeCell ref="A85:A86"/>
    <mergeCell ref="A91:A92"/>
    <mergeCell ref="A67:A68"/>
    <mergeCell ref="G106:J106"/>
    <mergeCell ref="A106:E106"/>
    <mergeCell ref="G102:J104"/>
    <mergeCell ref="A113:G122"/>
    <mergeCell ref="C27:G27"/>
    <mergeCell ref="A28:I28"/>
    <mergeCell ref="C63:G63"/>
    <mergeCell ref="B44:C44"/>
    <mergeCell ref="B50:F50"/>
    <mergeCell ref="C32:G32"/>
    <mergeCell ref="A33:I33"/>
    <mergeCell ref="A30:I30"/>
    <mergeCell ref="A97:E97"/>
    <mergeCell ref="G2:J2"/>
    <mergeCell ref="C34:G34"/>
    <mergeCell ref="C29:G29"/>
    <mergeCell ref="G97:J97"/>
    <mergeCell ref="C31:G31"/>
    <mergeCell ref="C26:G26"/>
    <mergeCell ref="A23:I23"/>
    <mergeCell ref="C35:G35"/>
    <mergeCell ref="A62:B63"/>
    <mergeCell ref="C38:G38"/>
    <mergeCell ref="A65:J65"/>
    <mergeCell ref="B43:C43"/>
    <mergeCell ref="B51:F51"/>
    <mergeCell ref="B52:D52"/>
    <mergeCell ref="B49:G49"/>
    <mergeCell ref="A1:E1"/>
    <mergeCell ref="C4:E4"/>
    <mergeCell ref="A9:C9"/>
    <mergeCell ref="C2:E3"/>
    <mergeCell ref="A2:B4"/>
  </mergeCells>
  <hyperlinks>
    <hyperlink ref="M5:O10" location="'Data by electoral division'!A1" display="Click here to return to home page and select another electoral division"/>
  </hyperlinks>
  <printOptions/>
  <pageMargins left="0.75" right="0.75" top="1" bottom="1" header="0.5" footer="0.5"/>
  <pageSetup horizontalDpi="600" verticalDpi="600" orientation="portrait" paperSize="9" r:id="rId2"/>
  <rowBreaks count="1" manualBreakCount="1">
    <brk id="64" max="9" man="1"/>
  </rowBreaks>
  <ignoredErrors>
    <ignoredError sqref="G6" twoDigitTextYear="1"/>
  </ignoredErrors>
  <drawing r:id="rId1"/>
</worksheet>
</file>

<file path=xl/worksheets/sheet5.xml><?xml version="1.0" encoding="utf-8"?>
<worksheet xmlns="http://schemas.openxmlformats.org/spreadsheetml/2006/main" xmlns:r="http://schemas.openxmlformats.org/officeDocument/2006/relationships">
  <dimension ref="A1:E127"/>
  <sheetViews>
    <sheetView zoomScalePageLayoutView="0" workbookViewId="0" topLeftCell="A1">
      <selection activeCell="A2" sqref="A2"/>
    </sheetView>
  </sheetViews>
  <sheetFormatPr defaultColWidth="9.140625" defaultRowHeight="12.75"/>
  <cols>
    <col min="1" max="1" width="33.28125" style="0" bestFit="1" customWidth="1"/>
    <col min="2" max="2" width="26.00390625" style="0" customWidth="1"/>
    <col min="3" max="3" width="16.00390625" style="0" customWidth="1"/>
    <col min="4" max="4" width="18.7109375" style="1" customWidth="1"/>
  </cols>
  <sheetData>
    <row r="1" spans="1:4" ht="32.25" customHeight="1">
      <c r="A1" s="180" t="s">
        <v>339</v>
      </c>
      <c r="B1" s="180" t="s">
        <v>386</v>
      </c>
      <c r="C1" s="178" t="s">
        <v>396</v>
      </c>
      <c r="D1" s="179" t="s">
        <v>397</v>
      </c>
    </row>
    <row r="2" spans="1:5" ht="12.75">
      <c r="A2" t="s">
        <v>340</v>
      </c>
      <c r="B2" t="s">
        <v>89</v>
      </c>
      <c r="C2">
        <v>392</v>
      </c>
      <c r="D2" s="12">
        <v>25.272959183673468</v>
      </c>
      <c r="E2" s="13"/>
    </row>
    <row r="3" spans="1:5" ht="12.75">
      <c r="A3" t="s">
        <v>341</v>
      </c>
      <c r="B3" t="s">
        <v>89</v>
      </c>
      <c r="C3">
        <v>148</v>
      </c>
      <c r="D3" s="12">
        <v>61.28378378378378</v>
      </c>
      <c r="E3" s="13"/>
    </row>
    <row r="4" spans="1:5" ht="12.75">
      <c r="A4" t="s">
        <v>345</v>
      </c>
      <c r="B4" t="s">
        <v>89</v>
      </c>
      <c r="C4">
        <v>339</v>
      </c>
      <c r="D4" s="12">
        <v>28.864306784660766</v>
      </c>
      <c r="E4" s="13"/>
    </row>
    <row r="5" spans="1:5" ht="12.75">
      <c r="A5" t="s">
        <v>346</v>
      </c>
      <c r="B5" t="s">
        <v>89</v>
      </c>
      <c r="C5">
        <v>367</v>
      </c>
      <c r="D5" s="12">
        <v>23.923705722070846</v>
      </c>
      <c r="E5" s="13"/>
    </row>
    <row r="6" spans="1:5" ht="12.75">
      <c r="A6" t="s">
        <v>347</v>
      </c>
      <c r="B6" t="s">
        <v>89</v>
      </c>
      <c r="C6">
        <v>194</v>
      </c>
      <c r="D6" s="12">
        <v>48.381443298969074</v>
      </c>
      <c r="E6" s="13"/>
    </row>
    <row r="7" spans="1:5" ht="12.75">
      <c r="A7" t="s">
        <v>349</v>
      </c>
      <c r="B7" t="s">
        <v>89</v>
      </c>
      <c r="C7">
        <v>261</v>
      </c>
      <c r="D7" s="12">
        <v>36.03448275862069</v>
      </c>
      <c r="E7" s="13"/>
    </row>
    <row r="8" spans="1:5" ht="12.75">
      <c r="A8" t="s">
        <v>354</v>
      </c>
      <c r="B8" t="s">
        <v>89</v>
      </c>
      <c r="C8">
        <v>159</v>
      </c>
      <c r="D8" s="12">
        <v>57.496855345911946</v>
      </c>
      <c r="E8" s="13"/>
    </row>
    <row r="9" spans="1:5" ht="12.75">
      <c r="A9" t="s">
        <v>359</v>
      </c>
      <c r="B9" t="s">
        <v>89</v>
      </c>
      <c r="C9">
        <v>168</v>
      </c>
      <c r="D9" s="12">
        <v>42.55952380952381</v>
      </c>
      <c r="E9" s="13"/>
    </row>
    <row r="10" spans="1:5" ht="12.75">
      <c r="A10" t="s">
        <v>360</v>
      </c>
      <c r="B10" t="s">
        <v>89</v>
      </c>
      <c r="C10">
        <v>445</v>
      </c>
      <c r="D10" s="12">
        <v>17.67865168539326</v>
      </c>
      <c r="E10" s="13"/>
    </row>
    <row r="11" spans="1:5" ht="12.75">
      <c r="A11" t="s">
        <v>363</v>
      </c>
      <c r="B11" t="s">
        <v>89</v>
      </c>
      <c r="C11">
        <v>104</v>
      </c>
      <c r="D11" s="12">
        <v>80.125</v>
      </c>
      <c r="E11" s="13"/>
    </row>
    <row r="12" spans="1:5" ht="12.75">
      <c r="A12" t="s">
        <v>364</v>
      </c>
      <c r="B12" t="s">
        <v>89</v>
      </c>
      <c r="C12">
        <v>452</v>
      </c>
      <c r="D12" s="12">
        <v>20.192477876106196</v>
      </c>
      <c r="E12" s="13"/>
    </row>
    <row r="13" spans="1:5" ht="12.75">
      <c r="A13" t="s">
        <v>366</v>
      </c>
      <c r="B13" t="s">
        <v>89</v>
      </c>
      <c r="C13">
        <v>148</v>
      </c>
      <c r="D13" s="12">
        <v>62.513513513513516</v>
      </c>
      <c r="E13" s="13"/>
    </row>
    <row r="14" spans="1:5" ht="12.75">
      <c r="A14" t="s">
        <v>372</v>
      </c>
      <c r="B14" t="s">
        <v>89</v>
      </c>
      <c r="C14">
        <v>734</v>
      </c>
      <c r="D14" s="12">
        <v>10.945504087193461</v>
      </c>
      <c r="E14" s="13"/>
    </row>
    <row r="15" spans="1:5" ht="12.75">
      <c r="A15" t="s">
        <v>375</v>
      </c>
      <c r="B15" t="s">
        <v>89</v>
      </c>
      <c r="C15">
        <v>153</v>
      </c>
      <c r="D15" s="12">
        <v>56.39869281045752</v>
      </c>
      <c r="E15" s="13"/>
    </row>
    <row r="16" spans="1:5" ht="12.75">
      <c r="A16" t="s">
        <v>101</v>
      </c>
      <c r="B16" t="s">
        <v>90</v>
      </c>
      <c r="C16">
        <v>6663</v>
      </c>
      <c r="D16" s="12">
        <v>1.2507879333633498</v>
      </c>
      <c r="E16" s="13"/>
    </row>
    <row r="17" spans="1:5" ht="12.75">
      <c r="A17" t="s">
        <v>350</v>
      </c>
      <c r="B17" t="s">
        <v>90</v>
      </c>
      <c r="C17">
        <v>5191</v>
      </c>
      <c r="D17" s="12">
        <v>2.1860913118859564</v>
      </c>
      <c r="E17" s="13"/>
    </row>
    <row r="18" spans="1:5" ht="12.75">
      <c r="A18" t="s">
        <v>351</v>
      </c>
      <c r="B18" t="s">
        <v>90</v>
      </c>
      <c r="C18">
        <v>734</v>
      </c>
      <c r="D18" s="12">
        <v>12.136239782016348</v>
      </c>
      <c r="E18" s="13"/>
    </row>
    <row r="19" spans="1:5" ht="12.75">
      <c r="A19" t="s">
        <v>106</v>
      </c>
      <c r="B19" t="s">
        <v>90</v>
      </c>
      <c r="C19">
        <v>8984</v>
      </c>
      <c r="D19" s="12">
        <v>1.101959038290294</v>
      </c>
      <c r="E19" s="13"/>
    </row>
    <row r="20" spans="1:5" ht="12.75">
      <c r="A20" t="s">
        <v>110</v>
      </c>
      <c r="B20" t="s">
        <v>90</v>
      </c>
      <c r="C20">
        <v>7401</v>
      </c>
      <c r="D20" s="12">
        <v>1.1806512633427915</v>
      </c>
      <c r="E20" s="13"/>
    </row>
    <row r="21" spans="1:5" ht="12.75">
      <c r="A21" t="s">
        <v>368</v>
      </c>
      <c r="B21" t="s">
        <v>90</v>
      </c>
      <c r="C21">
        <v>13779</v>
      </c>
      <c r="D21" s="12">
        <v>1.2950867261775165</v>
      </c>
      <c r="E21" s="13"/>
    </row>
    <row r="22" spans="1:5" ht="12.75">
      <c r="A22" t="s">
        <v>115</v>
      </c>
      <c r="B22" t="s">
        <v>90</v>
      </c>
      <c r="C22">
        <v>10366</v>
      </c>
      <c r="D22" s="12">
        <v>0.8080262396295582</v>
      </c>
      <c r="E22" s="13"/>
    </row>
    <row r="23" spans="1:5" ht="12.75">
      <c r="A23" t="s">
        <v>118</v>
      </c>
      <c r="B23" t="s">
        <v>90</v>
      </c>
      <c r="C23">
        <v>12010</v>
      </c>
      <c r="D23" s="12">
        <v>0.8633638634471273</v>
      </c>
      <c r="E23" s="13"/>
    </row>
    <row r="24" spans="1:5" ht="12.75">
      <c r="A24" t="s">
        <v>102</v>
      </c>
      <c r="B24" t="s">
        <v>91</v>
      </c>
      <c r="C24">
        <v>5445</v>
      </c>
      <c r="D24" s="12">
        <v>1.4464646464646465</v>
      </c>
      <c r="E24" s="13"/>
    </row>
    <row r="25" spans="1:5" ht="12.75">
      <c r="A25" t="s">
        <v>352</v>
      </c>
      <c r="B25" t="s">
        <v>91</v>
      </c>
      <c r="C25">
        <v>9370</v>
      </c>
      <c r="D25" s="12">
        <v>0.9665955176093917</v>
      </c>
      <c r="E25" s="13"/>
    </row>
    <row r="26" spans="1:5" ht="12.75">
      <c r="A26" t="s">
        <v>356</v>
      </c>
      <c r="B26" t="s">
        <v>91</v>
      </c>
      <c r="C26">
        <v>4345</v>
      </c>
      <c r="D26" s="12">
        <v>1.9017261219792865</v>
      </c>
      <c r="E26" s="13"/>
    </row>
    <row r="27" spans="1:5" ht="12.75">
      <c r="A27" t="s">
        <v>357</v>
      </c>
      <c r="B27" t="s">
        <v>91</v>
      </c>
      <c r="C27">
        <v>2941</v>
      </c>
      <c r="D27" s="12">
        <v>2.6640598435906155</v>
      </c>
      <c r="E27" s="13"/>
    </row>
    <row r="28" spans="1:5" ht="12.75">
      <c r="A28" t="s">
        <v>358</v>
      </c>
      <c r="B28" t="s">
        <v>91</v>
      </c>
      <c r="C28">
        <v>4640</v>
      </c>
      <c r="D28" s="12">
        <v>1.7607758620689655</v>
      </c>
      <c r="E28" s="13"/>
    </row>
    <row r="29" spans="1:5" ht="12.75">
      <c r="A29" t="s">
        <v>365</v>
      </c>
      <c r="B29" t="s">
        <v>91</v>
      </c>
      <c r="C29">
        <v>5962</v>
      </c>
      <c r="D29" s="12">
        <v>1.4552163703455216</v>
      </c>
      <c r="E29" s="13"/>
    </row>
    <row r="30" spans="1:5" ht="12.75">
      <c r="A30" t="s">
        <v>373</v>
      </c>
      <c r="B30" t="s">
        <v>91</v>
      </c>
      <c r="C30">
        <v>11914</v>
      </c>
      <c r="D30" s="12">
        <v>0.7434111129763303</v>
      </c>
      <c r="E30" s="13"/>
    </row>
    <row r="31" spans="1:5" ht="12.75">
      <c r="A31" t="s">
        <v>376</v>
      </c>
      <c r="B31" t="s">
        <v>91</v>
      </c>
      <c r="C31">
        <v>1757</v>
      </c>
      <c r="D31" s="12">
        <v>4.412635173591349</v>
      </c>
      <c r="E31" s="13"/>
    </row>
    <row r="32" spans="1:5" ht="12.75">
      <c r="A32" t="s">
        <v>377</v>
      </c>
      <c r="B32" t="s">
        <v>91</v>
      </c>
      <c r="C32">
        <v>7263</v>
      </c>
      <c r="D32" s="12">
        <v>1.1434668869613107</v>
      </c>
      <c r="E32" s="13"/>
    </row>
    <row r="33" spans="1:5" ht="12.75">
      <c r="A33" t="s">
        <v>378</v>
      </c>
      <c r="B33" t="s">
        <v>91</v>
      </c>
      <c r="C33">
        <v>256</v>
      </c>
      <c r="D33" s="12">
        <v>39.73828125</v>
      </c>
      <c r="E33" s="13"/>
    </row>
    <row r="34" spans="1:5" ht="12.75">
      <c r="A34" t="s">
        <v>379</v>
      </c>
      <c r="B34" t="s">
        <v>91</v>
      </c>
      <c r="C34">
        <v>754</v>
      </c>
      <c r="D34" s="12">
        <v>13.656498673740053</v>
      </c>
      <c r="E34" s="13"/>
    </row>
    <row r="35" spans="1:5" ht="12.75">
      <c r="A35" t="s">
        <v>343</v>
      </c>
      <c r="B35" t="s">
        <v>92</v>
      </c>
      <c r="C35">
        <v>8313</v>
      </c>
      <c r="D35" s="12">
        <v>1.2800433056658247</v>
      </c>
      <c r="E35" s="13"/>
    </row>
    <row r="36" spans="1:5" ht="12.75">
      <c r="A36" t="s">
        <v>344</v>
      </c>
      <c r="B36" t="s">
        <v>92</v>
      </c>
      <c r="C36">
        <v>11313</v>
      </c>
      <c r="D36" s="12">
        <v>0.857155484840449</v>
      </c>
      <c r="E36" s="13"/>
    </row>
    <row r="37" spans="1:5" ht="12.75">
      <c r="A37" t="s">
        <v>353</v>
      </c>
      <c r="B37" t="s">
        <v>92</v>
      </c>
      <c r="C37">
        <v>2260</v>
      </c>
      <c r="D37" s="12">
        <v>7.18716814159292</v>
      </c>
      <c r="E37" s="13"/>
    </row>
    <row r="38" spans="1:5" ht="12.75">
      <c r="A38" t="s">
        <v>108</v>
      </c>
      <c r="B38" t="s">
        <v>92</v>
      </c>
      <c r="C38">
        <v>4548</v>
      </c>
      <c r="D38" s="12">
        <v>3.937774846086192</v>
      </c>
      <c r="E38" s="13"/>
    </row>
    <row r="39" spans="1:5" ht="12.75">
      <c r="A39" t="s">
        <v>355</v>
      </c>
      <c r="B39" t="s">
        <v>92</v>
      </c>
      <c r="C39">
        <v>1043</v>
      </c>
      <c r="D39" s="12">
        <v>15.657718120805368</v>
      </c>
      <c r="E39" s="13"/>
    </row>
    <row r="40" spans="1:5" ht="12.75">
      <c r="A40" t="s">
        <v>361</v>
      </c>
      <c r="B40" t="s">
        <v>92</v>
      </c>
      <c r="C40">
        <v>11362</v>
      </c>
      <c r="D40" s="12">
        <v>1.4785249075866924</v>
      </c>
      <c r="E40" s="13"/>
    </row>
    <row r="41" spans="1:5" ht="12.75">
      <c r="A41" t="s">
        <v>112</v>
      </c>
      <c r="B41" t="s">
        <v>92</v>
      </c>
      <c r="C41">
        <v>6440</v>
      </c>
      <c r="D41" s="12">
        <v>1.316614906832298</v>
      </c>
      <c r="E41" s="13"/>
    </row>
    <row r="42" spans="1:5" ht="12.75">
      <c r="A42" t="s">
        <v>367</v>
      </c>
      <c r="B42" t="s">
        <v>92</v>
      </c>
      <c r="C42">
        <v>19187</v>
      </c>
      <c r="D42" s="12">
        <v>0.5061239380830771</v>
      </c>
      <c r="E42" s="13"/>
    </row>
    <row r="43" spans="1:5" ht="12.75">
      <c r="A43" t="s">
        <v>369</v>
      </c>
      <c r="B43" t="s">
        <v>92</v>
      </c>
      <c r="C43">
        <v>7548</v>
      </c>
      <c r="D43" s="12">
        <v>1.264440911499735</v>
      </c>
      <c r="E43" s="13"/>
    </row>
    <row r="44" spans="1:5" ht="12.75">
      <c r="A44" t="s">
        <v>114</v>
      </c>
      <c r="B44" t="s">
        <v>92</v>
      </c>
      <c r="C44">
        <v>2125</v>
      </c>
      <c r="D44" s="12">
        <v>8.894588235294117</v>
      </c>
      <c r="E44" s="13"/>
    </row>
    <row r="45" spans="1:5" ht="12.75">
      <c r="A45" t="s">
        <v>370</v>
      </c>
      <c r="B45" t="s">
        <v>92</v>
      </c>
      <c r="C45">
        <v>504</v>
      </c>
      <c r="D45" s="12">
        <v>32.10515873015873</v>
      </c>
      <c r="E45" s="13"/>
    </row>
    <row r="46" spans="1:5" ht="12.75">
      <c r="A46" t="s">
        <v>371</v>
      </c>
      <c r="B46" t="s">
        <v>92</v>
      </c>
      <c r="C46">
        <v>3941</v>
      </c>
      <c r="D46" s="12">
        <v>2.354224816036539</v>
      </c>
      <c r="E46" s="13"/>
    </row>
    <row r="47" spans="1:5" ht="12.75">
      <c r="A47" t="s">
        <v>374</v>
      </c>
      <c r="B47" t="s">
        <v>92</v>
      </c>
      <c r="C47">
        <v>12034</v>
      </c>
      <c r="D47" s="12">
        <v>0.8138607279375104</v>
      </c>
      <c r="E47" s="13"/>
    </row>
    <row r="48" spans="1:5" ht="12.75">
      <c r="A48" t="s">
        <v>99</v>
      </c>
      <c r="B48" t="s">
        <v>93</v>
      </c>
      <c r="C48">
        <v>3195</v>
      </c>
      <c r="D48" s="12">
        <v>3.0068857589984352</v>
      </c>
      <c r="E48" s="13"/>
    </row>
    <row r="49" spans="1:5" ht="12.75">
      <c r="A49" t="s">
        <v>342</v>
      </c>
      <c r="B49" t="s">
        <v>93</v>
      </c>
      <c r="C49">
        <v>7552</v>
      </c>
      <c r="D49" s="12">
        <v>0.9920550847457628</v>
      </c>
      <c r="E49" s="13"/>
    </row>
    <row r="50" spans="1:5" ht="12.75">
      <c r="A50" t="s">
        <v>100</v>
      </c>
      <c r="B50" t="s">
        <v>93</v>
      </c>
      <c r="C50">
        <v>2573</v>
      </c>
      <c r="D50" s="12">
        <v>3.7982899339292655</v>
      </c>
      <c r="E50" s="13"/>
    </row>
    <row r="51" spans="1:5" ht="12.75">
      <c r="A51" t="s">
        <v>348</v>
      </c>
      <c r="B51" t="s">
        <v>93</v>
      </c>
      <c r="C51">
        <v>5815</v>
      </c>
      <c r="D51" s="12">
        <v>3.2106620808254513</v>
      </c>
      <c r="E51" s="13"/>
    </row>
    <row r="52" spans="1:5" ht="12.75">
      <c r="A52" t="s">
        <v>103</v>
      </c>
      <c r="B52" t="s">
        <v>93</v>
      </c>
      <c r="C52">
        <v>8552</v>
      </c>
      <c r="D52" s="12">
        <v>1.0549579045837232</v>
      </c>
      <c r="E52" s="13"/>
    </row>
    <row r="53" spans="1:5" ht="12.75">
      <c r="A53" t="s">
        <v>104</v>
      </c>
      <c r="B53" t="s">
        <v>93</v>
      </c>
      <c r="C53">
        <v>6634</v>
      </c>
      <c r="D53" s="12">
        <v>1.5642146517937896</v>
      </c>
      <c r="E53" s="13"/>
    </row>
    <row r="54" spans="1:5" ht="12.75">
      <c r="A54" t="s">
        <v>105</v>
      </c>
      <c r="B54" t="s">
        <v>93</v>
      </c>
      <c r="C54">
        <v>10699</v>
      </c>
      <c r="D54" s="12">
        <v>0.9239181231890831</v>
      </c>
      <c r="E54" s="13"/>
    </row>
    <row r="55" spans="1:5" ht="12.75">
      <c r="A55" t="s">
        <v>107</v>
      </c>
      <c r="B55" t="s">
        <v>93</v>
      </c>
      <c r="C55">
        <v>5959</v>
      </c>
      <c r="D55" s="12">
        <v>1.6781339150864238</v>
      </c>
      <c r="E55" s="13"/>
    </row>
    <row r="56" spans="1:5" ht="12.75">
      <c r="A56" t="s">
        <v>109</v>
      </c>
      <c r="B56" t="s">
        <v>93</v>
      </c>
      <c r="C56">
        <v>12168</v>
      </c>
      <c r="D56" s="12">
        <v>0.7830374753451677</v>
      </c>
      <c r="E56" s="13"/>
    </row>
    <row r="57" spans="1:5" ht="12.75">
      <c r="A57" t="s">
        <v>111</v>
      </c>
      <c r="B57" t="s">
        <v>93</v>
      </c>
      <c r="C57">
        <v>6153</v>
      </c>
      <c r="D57" s="12">
        <v>1.5265724037055095</v>
      </c>
      <c r="E57" s="13"/>
    </row>
    <row r="58" spans="1:5" ht="12.75">
      <c r="A58" t="s">
        <v>362</v>
      </c>
      <c r="B58" t="s">
        <v>93</v>
      </c>
      <c r="C58">
        <v>8089</v>
      </c>
      <c r="D58" s="12">
        <v>0.9781184324391149</v>
      </c>
      <c r="E58" s="13"/>
    </row>
    <row r="59" spans="1:5" ht="12.75">
      <c r="A59" t="s">
        <v>113</v>
      </c>
      <c r="B59" t="s">
        <v>93</v>
      </c>
      <c r="C59">
        <v>4206</v>
      </c>
      <c r="D59" s="12">
        <v>4.010699001426533</v>
      </c>
      <c r="E59" s="13"/>
    </row>
    <row r="60" spans="1:5" ht="12.75">
      <c r="A60" t="s">
        <v>116</v>
      </c>
      <c r="B60" t="s">
        <v>93</v>
      </c>
      <c r="C60">
        <v>4059</v>
      </c>
      <c r="D60" s="12">
        <v>2.6343927075634395</v>
      </c>
      <c r="E60" s="13"/>
    </row>
    <row r="61" spans="1:5" ht="12.75">
      <c r="A61" t="s">
        <v>117</v>
      </c>
      <c r="B61" t="s">
        <v>93</v>
      </c>
      <c r="C61">
        <v>4515</v>
      </c>
      <c r="D61" s="12">
        <v>2.1116279069767443</v>
      </c>
      <c r="E61" s="13"/>
    </row>
    <row r="62" spans="1:5" ht="12.75">
      <c r="A62" s="13"/>
      <c r="D62" s="12"/>
      <c r="E62" s="13"/>
    </row>
    <row r="63" spans="1:5" ht="12.75">
      <c r="A63" s="13"/>
      <c r="D63" s="12"/>
      <c r="E63" s="13"/>
    </row>
    <row r="64" spans="1:5" ht="12.75">
      <c r="A64" s="13"/>
      <c r="D64" s="12"/>
      <c r="E64" s="13"/>
    </row>
    <row r="65" spans="1:5" ht="12.75">
      <c r="A65" s="13"/>
      <c r="D65" s="12"/>
      <c r="E65" s="13"/>
    </row>
    <row r="66" spans="1:5" ht="12.75">
      <c r="A66" s="13"/>
      <c r="D66" s="12"/>
      <c r="E66" s="13"/>
    </row>
    <row r="67" spans="1:5" ht="12.75">
      <c r="A67" s="13"/>
      <c r="D67" s="12"/>
      <c r="E67" s="13"/>
    </row>
    <row r="68" spans="1:5" ht="12.75">
      <c r="A68" s="13"/>
      <c r="D68" s="12"/>
      <c r="E68" s="13"/>
    </row>
    <row r="69" ht="12.75">
      <c r="A69" s="13"/>
    </row>
    <row r="70" ht="12.75">
      <c r="A70" s="13"/>
    </row>
    <row r="71" ht="12.75">
      <c r="A71" s="13"/>
    </row>
    <row r="72" ht="12.75">
      <c r="A72" s="13"/>
    </row>
    <row r="73" ht="12.75">
      <c r="A73" s="13"/>
    </row>
    <row r="74" ht="12.75">
      <c r="A74" s="13"/>
    </row>
    <row r="75" ht="12.75">
      <c r="A75" s="13"/>
    </row>
    <row r="76" ht="12.75">
      <c r="A76" s="13"/>
    </row>
    <row r="77" ht="12.75">
      <c r="A77" s="13"/>
    </row>
    <row r="78" ht="12.75">
      <c r="A78" s="13"/>
    </row>
    <row r="79" ht="12.75">
      <c r="A79" s="13"/>
    </row>
    <row r="80" ht="12.75">
      <c r="A80" s="13"/>
    </row>
    <row r="81" ht="12.75">
      <c r="A81" s="13"/>
    </row>
    <row r="82" ht="12.75">
      <c r="A82" s="13"/>
    </row>
    <row r="83" ht="12.75">
      <c r="A83" s="13"/>
    </row>
    <row r="84" ht="12.75">
      <c r="A84" s="13"/>
    </row>
    <row r="85" ht="12.75">
      <c r="A85" s="13"/>
    </row>
    <row r="86" ht="12.75">
      <c r="A86" s="13"/>
    </row>
    <row r="87" ht="12.75">
      <c r="A87" s="13"/>
    </row>
    <row r="88" ht="12.75">
      <c r="A88" s="13"/>
    </row>
    <row r="89" ht="12.75">
      <c r="A89" s="13"/>
    </row>
    <row r="90" ht="12.75">
      <c r="A90" s="13"/>
    </row>
    <row r="91" ht="12.75">
      <c r="A91" s="13"/>
    </row>
    <row r="92" ht="12.75">
      <c r="A92" s="13"/>
    </row>
    <row r="93" ht="12.75">
      <c r="A93" s="13"/>
    </row>
    <row r="94" ht="12.75">
      <c r="A94" s="13"/>
    </row>
    <row r="95" ht="12.75">
      <c r="A95" s="13"/>
    </row>
    <row r="96" ht="12.75">
      <c r="A96" s="13"/>
    </row>
    <row r="97" ht="12.75">
      <c r="A97" s="13"/>
    </row>
    <row r="98" ht="12.75">
      <c r="A98" s="13"/>
    </row>
    <row r="99" ht="12.75">
      <c r="A99" s="13"/>
    </row>
    <row r="100" ht="12.75">
      <c r="A100" s="13"/>
    </row>
    <row r="101" ht="12.75">
      <c r="A101" s="13"/>
    </row>
    <row r="102" ht="12.75">
      <c r="A102" s="13"/>
    </row>
    <row r="103" ht="12.75">
      <c r="A103" s="13"/>
    </row>
    <row r="104" ht="12.75">
      <c r="A104" s="13"/>
    </row>
    <row r="105" ht="12.75">
      <c r="A105" s="13"/>
    </row>
    <row r="106" ht="12.75">
      <c r="A106" s="13"/>
    </row>
    <row r="107" ht="12.75">
      <c r="A107" s="13"/>
    </row>
    <row r="108" ht="12.75">
      <c r="A108" s="13"/>
    </row>
    <row r="109" ht="12.75">
      <c r="A109" s="13"/>
    </row>
    <row r="110" ht="12.75">
      <c r="A110" s="13"/>
    </row>
    <row r="111" ht="12.75">
      <c r="A111" s="13"/>
    </row>
    <row r="112" ht="12.75">
      <c r="A112" s="13"/>
    </row>
    <row r="113" ht="12.75">
      <c r="A113" s="13"/>
    </row>
    <row r="114" ht="12.75">
      <c r="A114" s="13"/>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ht="12.75">
      <c r="A126" s="13"/>
    </row>
    <row r="127" ht="12.75">
      <c r="A127" s="13"/>
    </row>
  </sheetData>
  <sheetProtection password="EE3C"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B68"/>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0" customWidth="1"/>
    <col min="2" max="2" width="31.28125" style="13" bestFit="1" customWidth="1"/>
  </cols>
  <sheetData>
    <row r="1" spans="1:53" ht="12.75" customHeight="1">
      <c r="A1" s="329" t="s">
        <v>413</v>
      </c>
      <c r="B1" s="330"/>
      <c r="C1" s="333" t="s">
        <v>21</v>
      </c>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4"/>
    </row>
    <row r="2" spans="1:53" s="3" customFormat="1" ht="38.25" customHeight="1">
      <c r="A2" s="331"/>
      <c r="B2" s="332"/>
      <c r="C2" s="335" t="s">
        <v>9</v>
      </c>
      <c r="D2" s="335"/>
      <c r="E2" s="335"/>
      <c r="F2" s="335"/>
      <c r="G2" s="336" t="s">
        <v>12</v>
      </c>
      <c r="H2" s="337"/>
      <c r="I2" s="337"/>
      <c r="J2" s="337"/>
      <c r="K2" s="326" t="s">
        <v>13</v>
      </c>
      <c r="L2" s="327"/>
      <c r="M2" s="327"/>
      <c r="N2" s="327"/>
      <c r="O2" s="326" t="s">
        <v>176</v>
      </c>
      <c r="P2" s="327"/>
      <c r="Q2" s="327"/>
      <c r="R2" s="327"/>
      <c r="S2" s="326" t="s">
        <v>14</v>
      </c>
      <c r="T2" s="327"/>
      <c r="U2" s="327"/>
      <c r="V2" s="327"/>
      <c r="W2" s="326" t="s">
        <v>15</v>
      </c>
      <c r="X2" s="327"/>
      <c r="Y2" s="327"/>
      <c r="Z2" s="327"/>
      <c r="AA2" s="326" t="s">
        <v>16</v>
      </c>
      <c r="AB2" s="327"/>
      <c r="AC2" s="327"/>
      <c r="AD2" s="327"/>
      <c r="AE2" s="326" t="s">
        <v>17</v>
      </c>
      <c r="AF2" s="327"/>
      <c r="AG2" s="327"/>
      <c r="AH2" s="328"/>
      <c r="AI2" s="326" t="s">
        <v>18</v>
      </c>
      <c r="AJ2" s="327"/>
      <c r="AK2" s="327"/>
      <c r="AL2" s="327"/>
      <c r="AM2" s="326" t="s">
        <v>19</v>
      </c>
      <c r="AN2" s="327"/>
      <c r="AO2" s="327"/>
      <c r="AP2" s="327"/>
      <c r="AQ2" s="326" t="s">
        <v>170</v>
      </c>
      <c r="AR2" s="327"/>
      <c r="AS2" s="327"/>
      <c r="AT2" s="327"/>
      <c r="AU2" s="326" t="s">
        <v>20</v>
      </c>
      <c r="AV2" s="327"/>
      <c r="AW2" s="327"/>
      <c r="AX2" s="327"/>
      <c r="AY2" s="326" t="s">
        <v>35</v>
      </c>
      <c r="AZ2" s="327"/>
      <c r="BA2" s="328"/>
    </row>
    <row r="3" spans="1:53" s="2" customFormat="1" ht="51" customHeight="1">
      <c r="A3" s="177" t="s">
        <v>338</v>
      </c>
      <c r="B3" s="177" t="s">
        <v>339</v>
      </c>
      <c r="C3" s="181" t="s">
        <v>10</v>
      </c>
      <c r="D3" s="181" t="s">
        <v>11</v>
      </c>
      <c r="E3" s="181" t="s">
        <v>34</v>
      </c>
      <c r="F3" s="177" t="s">
        <v>5</v>
      </c>
      <c r="G3" s="181" t="s">
        <v>10</v>
      </c>
      <c r="H3" s="181" t="s">
        <v>11</v>
      </c>
      <c r="I3" s="181" t="s">
        <v>34</v>
      </c>
      <c r="J3" s="177" t="s">
        <v>5</v>
      </c>
      <c r="K3" s="181" t="s">
        <v>10</v>
      </c>
      <c r="L3" s="181" t="s">
        <v>11</v>
      </c>
      <c r="M3" s="181" t="s">
        <v>34</v>
      </c>
      <c r="N3" s="177" t="s">
        <v>5</v>
      </c>
      <c r="O3" s="181" t="s">
        <v>10</v>
      </c>
      <c r="P3" s="181" t="s">
        <v>11</v>
      </c>
      <c r="Q3" s="181" t="s">
        <v>34</v>
      </c>
      <c r="R3" s="177" t="s">
        <v>5</v>
      </c>
      <c r="S3" s="181" t="s">
        <v>10</v>
      </c>
      <c r="T3" s="181" t="s">
        <v>11</v>
      </c>
      <c r="U3" s="181" t="s">
        <v>34</v>
      </c>
      <c r="V3" s="177" t="s">
        <v>5</v>
      </c>
      <c r="W3" s="181" t="s">
        <v>10</v>
      </c>
      <c r="X3" s="181" t="s">
        <v>11</v>
      </c>
      <c r="Y3" s="181" t="s">
        <v>34</v>
      </c>
      <c r="Z3" s="177" t="s">
        <v>5</v>
      </c>
      <c r="AA3" s="181" t="s">
        <v>10</v>
      </c>
      <c r="AB3" s="181" t="s">
        <v>11</v>
      </c>
      <c r="AC3" s="181" t="s">
        <v>34</v>
      </c>
      <c r="AD3" s="177" t="s">
        <v>5</v>
      </c>
      <c r="AE3" s="181" t="s">
        <v>10</v>
      </c>
      <c r="AF3" s="181" t="s">
        <v>11</v>
      </c>
      <c r="AG3" s="181" t="s">
        <v>34</v>
      </c>
      <c r="AH3" s="177" t="s">
        <v>5</v>
      </c>
      <c r="AI3" s="181" t="s">
        <v>10</v>
      </c>
      <c r="AJ3" s="181" t="s">
        <v>11</v>
      </c>
      <c r="AK3" s="181" t="s">
        <v>34</v>
      </c>
      <c r="AL3" s="177" t="s">
        <v>5</v>
      </c>
      <c r="AM3" s="181" t="s">
        <v>10</v>
      </c>
      <c r="AN3" s="181" t="s">
        <v>11</v>
      </c>
      <c r="AO3" s="181" t="s">
        <v>34</v>
      </c>
      <c r="AP3" s="177" t="s">
        <v>5</v>
      </c>
      <c r="AQ3" s="181" t="s">
        <v>10</v>
      </c>
      <c r="AR3" s="181" t="s">
        <v>11</v>
      </c>
      <c r="AS3" s="181" t="s">
        <v>34</v>
      </c>
      <c r="AT3" s="177" t="s">
        <v>5</v>
      </c>
      <c r="AU3" s="181" t="s">
        <v>10</v>
      </c>
      <c r="AV3" s="181" t="s">
        <v>11</v>
      </c>
      <c r="AW3" s="181" t="s">
        <v>34</v>
      </c>
      <c r="AX3" s="177" t="s">
        <v>5</v>
      </c>
      <c r="AY3" s="181" t="s">
        <v>10</v>
      </c>
      <c r="AZ3" s="181" t="s">
        <v>11</v>
      </c>
      <c r="BA3" s="181" t="s">
        <v>34</v>
      </c>
    </row>
    <row r="4" spans="1:54" ht="12.75">
      <c r="A4" s="191">
        <v>1</v>
      </c>
      <c r="B4" s="191" t="s">
        <v>340</v>
      </c>
      <c r="C4" s="192">
        <v>381</v>
      </c>
      <c r="D4" s="192">
        <v>405</v>
      </c>
      <c r="E4" s="192">
        <v>786</v>
      </c>
      <c r="F4" s="193">
        <v>7.933784192994853</v>
      </c>
      <c r="G4" s="192">
        <v>290</v>
      </c>
      <c r="H4" s="192">
        <v>264</v>
      </c>
      <c r="I4" s="192">
        <v>554</v>
      </c>
      <c r="J4" s="193">
        <v>5.592005652568891</v>
      </c>
      <c r="K4" s="192">
        <v>218</v>
      </c>
      <c r="L4" s="192">
        <v>231</v>
      </c>
      <c r="M4" s="192">
        <v>449</v>
      </c>
      <c r="N4" s="193">
        <v>4.532148985565762</v>
      </c>
      <c r="O4" s="192">
        <v>291</v>
      </c>
      <c r="P4" s="192">
        <v>245</v>
      </c>
      <c r="Q4" s="194">
        <v>536</v>
      </c>
      <c r="R4" s="193">
        <v>5.410315938225497</v>
      </c>
      <c r="S4" s="192">
        <v>459</v>
      </c>
      <c r="T4" s="192">
        <v>387</v>
      </c>
      <c r="U4" s="192">
        <v>846</v>
      </c>
      <c r="V4" s="193">
        <v>8.539416574139496</v>
      </c>
      <c r="W4" s="194">
        <v>1945</v>
      </c>
      <c r="X4" s="194">
        <v>1769</v>
      </c>
      <c r="Y4" s="194">
        <v>3714</v>
      </c>
      <c r="Z4" s="193">
        <v>37.48864439285354</v>
      </c>
      <c r="AA4" s="194">
        <v>873</v>
      </c>
      <c r="AB4" s="194">
        <v>772</v>
      </c>
      <c r="AC4" s="194">
        <v>1645</v>
      </c>
      <c r="AD4" s="193">
        <v>16.604421116382355</v>
      </c>
      <c r="AE4" s="192">
        <v>197</v>
      </c>
      <c r="AF4" s="192">
        <v>200</v>
      </c>
      <c r="AG4" s="192">
        <v>397</v>
      </c>
      <c r="AH4" s="193">
        <v>4.007267588573736</v>
      </c>
      <c r="AI4" s="194">
        <v>216</v>
      </c>
      <c r="AJ4" s="194">
        <v>230</v>
      </c>
      <c r="AK4" s="194">
        <v>446</v>
      </c>
      <c r="AL4" s="193">
        <v>4.501867366508529</v>
      </c>
      <c r="AM4" s="194">
        <v>171</v>
      </c>
      <c r="AN4" s="194">
        <v>192</v>
      </c>
      <c r="AO4" s="192">
        <v>363</v>
      </c>
      <c r="AP4" s="193">
        <v>3.664075905925104</v>
      </c>
      <c r="AQ4" s="192">
        <v>47</v>
      </c>
      <c r="AR4" s="192">
        <v>76</v>
      </c>
      <c r="AS4" s="192">
        <v>123</v>
      </c>
      <c r="AT4" s="193">
        <v>1.2415463813465228</v>
      </c>
      <c r="AU4" s="192">
        <v>16</v>
      </c>
      <c r="AV4" s="192">
        <v>32</v>
      </c>
      <c r="AW4" s="192">
        <v>48</v>
      </c>
      <c r="AX4" s="193">
        <v>0.48450590491571616</v>
      </c>
      <c r="AY4" s="192">
        <v>5104</v>
      </c>
      <c r="AZ4" s="192">
        <v>4803</v>
      </c>
      <c r="BA4" s="192">
        <v>9907</v>
      </c>
      <c r="BB4" s="1"/>
    </row>
    <row r="5" spans="1:54" ht="12.75">
      <c r="A5" s="191">
        <v>2</v>
      </c>
      <c r="B5" s="191" t="s">
        <v>341</v>
      </c>
      <c r="C5" s="192">
        <v>284</v>
      </c>
      <c r="D5" s="192">
        <v>292</v>
      </c>
      <c r="E5" s="192">
        <v>576</v>
      </c>
      <c r="F5" s="193">
        <v>6.350606394707828</v>
      </c>
      <c r="G5" s="192">
        <v>192</v>
      </c>
      <c r="H5" s="192">
        <v>201</v>
      </c>
      <c r="I5" s="192">
        <v>393</v>
      </c>
      <c r="J5" s="193">
        <v>4.3329658213891955</v>
      </c>
      <c r="K5" s="192">
        <v>182</v>
      </c>
      <c r="L5" s="192">
        <v>204</v>
      </c>
      <c r="M5" s="192">
        <v>386</v>
      </c>
      <c r="N5" s="193">
        <v>4.255788313120176</v>
      </c>
      <c r="O5" s="192">
        <v>241</v>
      </c>
      <c r="P5" s="192">
        <v>249</v>
      </c>
      <c r="Q5" s="194">
        <v>490</v>
      </c>
      <c r="R5" s="193">
        <v>5.402425578831313</v>
      </c>
      <c r="S5" s="192">
        <v>447</v>
      </c>
      <c r="T5" s="192">
        <v>410</v>
      </c>
      <c r="U5" s="192">
        <v>857</v>
      </c>
      <c r="V5" s="193">
        <v>9.448732083792724</v>
      </c>
      <c r="W5" s="194">
        <v>1676</v>
      </c>
      <c r="X5" s="194">
        <v>1413</v>
      </c>
      <c r="Y5" s="194">
        <v>3089</v>
      </c>
      <c r="Z5" s="193">
        <v>34.057331863285555</v>
      </c>
      <c r="AA5" s="194">
        <v>789</v>
      </c>
      <c r="AB5" s="194">
        <v>719</v>
      </c>
      <c r="AC5" s="194">
        <v>1508</v>
      </c>
      <c r="AD5" s="193">
        <v>16.626240352811468</v>
      </c>
      <c r="AE5" s="192">
        <v>220</v>
      </c>
      <c r="AF5" s="192">
        <v>237</v>
      </c>
      <c r="AG5" s="192">
        <v>457</v>
      </c>
      <c r="AH5" s="193">
        <v>5.038588754134509</v>
      </c>
      <c r="AI5" s="194">
        <v>291</v>
      </c>
      <c r="AJ5" s="194">
        <v>289</v>
      </c>
      <c r="AK5" s="194">
        <v>580</v>
      </c>
      <c r="AL5" s="193">
        <v>6.39470782800441</v>
      </c>
      <c r="AM5" s="194">
        <v>203</v>
      </c>
      <c r="AN5" s="194">
        <v>298</v>
      </c>
      <c r="AO5" s="192">
        <v>501</v>
      </c>
      <c r="AP5" s="193">
        <v>5.5237045203969135</v>
      </c>
      <c r="AQ5" s="192">
        <v>59</v>
      </c>
      <c r="AR5" s="192">
        <v>96</v>
      </c>
      <c r="AS5" s="192">
        <v>155</v>
      </c>
      <c r="AT5" s="193">
        <v>1.7089305402425579</v>
      </c>
      <c r="AU5" s="192">
        <v>23</v>
      </c>
      <c r="AV5" s="192">
        <v>55</v>
      </c>
      <c r="AW5" s="192">
        <v>78</v>
      </c>
      <c r="AX5" s="193">
        <v>0.8599779492833517</v>
      </c>
      <c r="AY5" s="192">
        <v>4607</v>
      </c>
      <c r="AZ5" s="192">
        <v>4463</v>
      </c>
      <c r="BA5" s="192">
        <v>9070</v>
      </c>
      <c r="BB5" s="1"/>
    </row>
    <row r="6" spans="1:54" ht="12.75">
      <c r="A6" s="191">
        <v>3</v>
      </c>
      <c r="B6" s="191" t="s">
        <v>99</v>
      </c>
      <c r="C6" s="192">
        <v>279</v>
      </c>
      <c r="D6" s="192">
        <v>254</v>
      </c>
      <c r="E6" s="192">
        <v>533</v>
      </c>
      <c r="F6" s="193">
        <v>5.548037889039242</v>
      </c>
      <c r="G6" s="192">
        <v>236</v>
      </c>
      <c r="H6" s="192">
        <v>209</v>
      </c>
      <c r="I6" s="192">
        <v>445</v>
      </c>
      <c r="J6" s="193">
        <v>4.632039138128448</v>
      </c>
      <c r="K6" s="192">
        <v>237</v>
      </c>
      <c r="L6" s="192">
        <v>252</v>
      </c>
      <c r="M6" s="192">
        <v>489</v>
      </c>
      <c r="N6" s="193">
        <v>5.0900385135838455</v>
      </c>
      <c r="O6" s="192">
        <v>359</v>
      </c>
      <c r="P6" s="192">
        <v>315</v>
      </c>
      <c r="Q6" s="194">
        <v>674</v>
      </c>
      <c r="R6" s="193">
        <v>7.015717705839491</v>
      </c>
      <c r="S6" s="192">
        <v>419</v>
      </c>
      <c r="T6" s="192">
        <v>357</v>
      </c>
      <c r="U6" s="192">
        <v>776</v>
      </c>
      <c r="V6" s="193">
        <v>8.07744353075882</v>
      </c>
      <c r="W6" s="194">
        <v>1268</v>
      </c>
      <c r="X6" s="194">
        <v>1222</v>
      </c>
      <c r="Y6" s="194">
        <v>2490</v>
      </c>
      <c r="Z6" s="193">
        <v>25.918601020089515</v>
      </c>
      <c r="AA6" s="194">
        <v>943</v>
      </c>
      <c r="AB6" s="194">
        <v>1022</v>
      </c>
      <c r="AC6" s="194">
        <v>1965</v>
      </c>
      <c r="AD6" s="193">
        <v>20.45383574476944</v>
      </c>
      <c r="AE6" s="192">
        <v>324</v>
      </c>
      <c r="AF6" s="192">
        <v>316</v>
      </c>
      <c r="AG6" s="192">
        <v>640</v>
      </c>
      <c r="AH6" s="193">
        <v>6.661809097533049</v>
      </c>
      <c r="AI6" s="194">
        <v>392</v>
      </c>
      <c r="AJ6" s="194">
        <v>410</v>
      </c>
      <c r="AK6" s="194">
        <v>802</v>
      </c>
      <c r="AL6" s="193">
        <v>8.348079525346101</v>
      </c>
      <c r="AM6" s="194">
        <v>231</v>
      </c>
      <c r="AN6" s="194">
        <v>290</v>
      </c>
      <c r="AO6" s="192">
        <v>521</v>
      </c>
      <c r="AP6" s="193">
        <v>5.423128968460498</v>
      </c>
      <c r="AQ6" s="192">
        <v>66</v>
      </c>
      <c r="AR6" s="192">
        <v>110</v>
      </c>
      <c r="AS6" s="192">
        <v>176</v>
      </c>
      <c r="AT6" s="193">
        <v>1.8319975018215886</v>
      </c>
      <c r="AU6" s="192">
        <v>31</v>
      </c>
      <c r="AV6" s="192">
        <v>65</v>
      </c>
      <c r="AW6" s="192">
        <v>96</v>
      </c>
      <c r="AX6" s="193">
        <v>0.9992713646299574</v>
      </c>
      <c r="AY6" s="192">
        <v>4785</v>
      </c>
      <c r="AZ6" s="192">
        <v>4822</v>
      </c>
      <c r="BA6" s="192">
        <v>9607</v>
      </c>
      <c r="BB6" s="1"/>
    </row>
    <row r="7" spans="1:54" ht="12.75">
      <c r="A7" s="191">
        <v>4</v>
      </c>
      <c r="B7" s="191" t="s">
        <v>342</v>
      </c>
      <c r="C7" s="192">
        <v>226</v>
      </c>
      <c r="D7" s="192">
        <v>228</v>
      </c>
      <c r="E7" s="192">
        <v>454</v>
      </c>
      <c r="F7" s="193">
        <v>6.05979711692472</v>
      </c>
      <c r="G7" s="192">
        <v>216</v>
      </c>
      <c r="H7" s="192">
        <v>266</v>
      </c>
      <c r="I7" s="192">
        <v>482</v>
      </c>
      <c r="J7" s="193">
        <v>6.433529097704217</v>
      </c>
      <c r="K7" s="192">
        <v>241</v>
      </c>
      <c r="L7" s="192">
        <v>238</v>
      </c>
      <c r="M7" s="192">
        <v>479</v>
      </c>
      <c r="N7" s="193">
        <v>6.393486385477844</v>
      </c>
      <c r="O7" s="192">
        <v>237</v>
      </c>
      <c r="P7" s="192">
        <v>205</v>
      </c>
      <c r="Q7" s="194">
        <v>442</v>
      </c>
      <c r="R7" s="193">
        <v>5.899626268019221</v>
      </c>
      <c r="S7" s="192">
        <v>164</v>
      </c>
      <c r="T7" s="192">
        <v>137</v>
      </c>
      <c r="U7" s="192">
        <v>301</v>
      </c>
      <c r="V7" s="193">
        <v>4.017618793379605</v>
      </c>
      <c r="W7" s="194">
        <v>989</v>
      </c>
      <c r="X7" s="194">
        <v>969</v>
      </c>
      <c r="Y7" s="194">
        <v>1958</v>
      </c>
      <c r="Z7" s="193">
        <v>26.134543513080622</v>
      </c>
      <c r="AA7" s="194">
        <v>869</v>
      </c>
      <c r="AB7" s="194">
        <v>822</v>
      </c>
      <c r="AC7" s="194">
        <v>1691</v>
      </c>
      <c r="AD7" s="193">
        <v>22.57074212493326</v>
      </c>
      <c r="AE7" s="192">
        <v>265</v>
      </c>
      <c r="AF7" s="192">
        <v>253</v>
      </c>
      <c r="AG7" s="192">
        <v>518</v>
      </c>
      <c r="AH7" s="193">
        <v>6.914041644420715</v>
      </c>
      <c r="AI7" s="194">
        <v>347</v>
      </c>
      <c r="AJ7" s="194">
        <v>363</v>
      </c>
      <c r="AK7" s="194">
        <v>710</v>
      </c>
      <c r="AL7" s="193">
        <v>9.476775226908703</v>
      </c>
      <c r="AM7" s="194">
        <v>178</v>
      </c>
      <c r="AN7" s="194">
        <v>174</v>
      </c>
      <c r="AO7" s="192">
        <v>352</v>
      </c>
      <c r="AP7" s="193">
        <v>4.698344901227976</v>
      </c>
      <c r="AQ7" s="192">
        <v>24</v>
      </c>
      <c r="AR7" s="192">
        <v>41</v>
      </c>
      <c r="AS7" s="192">
        <v>65</v>
      </c>
      <c r="AT7" s="193">
        <v>0.8675920982381206</v>
      </c>
      <c r="AU7" s="192">
        <v>14</v>
      </c>
      <c r="AV7" s="192">
        <v>26</v>
      </c>
      <c r="AW7" s="192">
        <v>40</v>
      </c>
      <c r="AX7" s="193">
        <v>0.5339028296849974</v>
      </c>
      <c r="AY7" s="192">
        <v>3770</v>
      </c>
      <c r="AZ7" s="192">
        <v>3722</v>
      </c>
      <c r="BA7" s="192">
        <v>7492</v>
      </c>
      <c r="BB7" s="1"/>
    </row>
    <row r="8" spans="1:54" ht="12.75">
      <c r="A8" s="191">
        <v>5</v>
      </c>
      <c r="B8" s="191" t="s">
        <v>100</v>
      </c>
      <c r="C8" s="192">
        <v>607</v>
      </c>
      <c r="D8" s="192">
        <v>536</v>
      </c>
      <c r="E8" s="192">
        <v>1143</v>
      </c>
      <c r="F8" s="193">
        <v>11.695487567788806</v>
      </c>
      <c r="G8" s="192">
        <v>462</v>
      </c>
      <c r="H8" s="192">
        <v>438</v>
      </c>
      <c r="I8" s="192">
        <v>900</v>
      </c>
      <c r="J8" s="193">
        <v>9.209045328967564</v>
      </c>
      <c r="K8" s="192">
        <v>375</v>
      </c>
      <c r="L8" s="192">
        <v>331</v>
      </c>
      <c r="M8" s="192">
        <v>706</v>
      </c>
      <c r="N8" s="193">
        <v>7.223984446945667</v>
      </c>
      <c r="O8" s="192">
        <v>269</v>
      </c>
      <c r="P8" s="192">
        <v>249</v>
      </c>
      <c r="Q8" s="194">
        <v>518</v>
      </c>
      <c r="R8" s="193">
        <v>5.30031720045022</v>
      </c>
      <c r="S8" s="192">
        <v>176</v>
      </c>
      <c r="T8" s="192">
        <v>217</v>
      </c>
      <c r="U8" s="192">
        <v>393</v>
      </c>
      <c r="V8" s="193">
        <v>4.021283126982503</v>
      </c>
      <c r="W8" s="194">
        <v>1904</v>
      </c>
      <c r="X8" s="194">
        <v>2019</v>
      </c>
      <c r="Y8" s="194">
        <v>3923</v>
      </c>
      <c r="Z8" s="193">
        <v>40.14120536171084</v>
      </c>
      <c r="AA8" s="194">
        <v>687</v>
      </c>
      <c r="AB8" s="194">
        <v>661</v>
      </c>
      <c r="AC8" s="194">
        <v>1348</v>
      </c>
      <c r="AD8" s="193">
        <v>13.793103448275861</v>
      </c>
      <c r="AE8" s="192">
        <v>118</v>
      </c>
      <c r="AF8" s="192">
        <v>140</v>
      </c>
      <c r="AG8" s="192">
        <v>258</v>
      </c>
      <c r="AH8" s="193">
        <v>2.6399263276373683</v>
      </c>
      <c r="AI8" s="194">
        <v>155</v>
      </c>
      <c r="AJ8" s="194">
        <v>167</v>
      </c>
      <c r="AK8" s="194">
        <v>322</v>
      </c>
      <c r="AL8" s="193">
        <v>3.294791773252839</v>
      </c>
      <c r="AM8" s="194">
        <v>98</v>
      </c>
      <c r="AN8" s="194">
        <v>100</v>
      </c>
      <c r="AO8" s="192">
        <v>198</v>
      </c>
      <c r="AP8" s="193">
        <v>2.025989972372864</v>
      </c>
      <c r="AQ8" s="192">
        <v>15</v>
      </c>
      <c r="AR8" s="192">
        <v>23</v>
      </c>
      <c r="AS8" s="192">
        <v>38</v>
      </c>
      <c r="AT8" s="193">
        <v>0.38882635833418605</v>
      </c>
      <c r="AU8" s="192">
        <v>9</v>
      </c>
      <c r="AV8" s="192">
        <v>17</v>
      </c>
      <c r="AW8" s="192">
        <v>26</v>
      </c>
      <c r="AX8" s="193">
        <v>0.26603908728128517</v>
      </c>
      <c r="AY8" s="192">
        <v>4875</v>
      </c>
      <c r="AZ8" s="192">
        <v>4898</v>
      </c>
      <c r="BA8" s="192">
        <v>9773</v>
      </c>
      <c r="BB8" s="1"/>
    </row>
    <row r="9" spans="1:53" ht="12.75">
      <c r="A9" s="191">
        <v>6</v>
      </c>
      <c r="B9" s="191" t="s">
        <v>343</v>
      </c>
      <c r="C9" s="192">
        <v>253</v>
      </c>
      <c r="D9" s="192">
        <v>249</v>
      </c>
      <c r="E9" s="192">
        <v>502</v>
      </c>
      <c r="F9" s="193">
        <v>4.717601729160793</v>
      </c>
      <c r="G9" s="192">
        <v>299</v>
      </c>
      <c r="H9" s="192">
        <v>240</v>
      </c>
      <c r="I9" s="192">
        <v>539</v>
      </c>
      <c r="J9" s="193">
        <v>5.06531341039376</v>
      </c>
      <c r="K9" s="192">
        <v>324</v>
      </c>
      <c r="L9" s="192">
        <v>306</v>
      </c>
      <c r="M9" s="192">
        <v>630</v>
      </c>
      <c r="N9" s="193">
        <v>5.920496193966732</v>
      </c>
      <c r="O9" s="192">
        <v>472</v>
      </c>
      <c r="P9" s="192">
        <v>284</v>
      </c>
      <c r="Q9" s="194">
        <v>756</v>
      </c>
      <c r="R9" s="193">
        <v>7.104595432760079</v>
      </c>
      <c r="S9" s="192">
        <v>507</v>
      </c>
      <c r="T9" s="192">
        <v>185</v>
      </c>
      <c r="U9" s="192">
        <v>692</v>
      </c>
      <c r="V9" s="193">
        <v>6.503148200357109</v>
      </c>
      <c r="W9" s="194">
        <v>1435</v>
      </c>
      <c r="X9" s="194">
        <v>1118</v>
      </c>
      <c r="Y9" s="194">
        <v>2553</v>
      </c>
      <c r="Z9" s="193">
        <v>23.992106005074714</v>
      </c>
      <c r="AA9" s="194">
        <v>1295</v>
      </c>
      <c r="AB9" s="194">
        <v>1102</v>
      </c>
      <c r="AC9" s="194">
        <v>2397</v>
      </c>
      <c r="AD9" s="193">
        <v>22.526078376092475</v>
      </c>
      <c r="AE9" s="192">
        <v>353</v>
      </c>
      <c r="AF9" s="192">
        <v>322</v>
      </c>
      <c r="AG9" s="192">
        <v>675</v>
      </c>
      <c r="AH9" s="193">
        <v>6.34338877925007</v>
      </c>
      <c r="AI9" s="194">
        <v>552</v>
      </c>
      <c r="AJ9" s="194">
        <v>521</v>
      </c>
      <c r="AK9" s="194">
        <v>1073</v>
      </c>
      <c r="AL9" s="193">
        <v>10.083638755756038</v>
      </c>
      <c r="AM9" s="194">
        <v>308</v>
      </c>
      <c r="AN9" s="194">
        <v>333</v>
      </c>
      <c r="AO9" s="192">
        <v>641</v>
      </c>
      <c r="AP9" s="193">
        <v>6.023869937035993</v>
      </c>
      <c r="AQ9" s="192">
        <v>39</v>
      </c>
      <c r="AR9" s="192">
        <v>74</v>
      </c>
      <c r="AS9" s="192">
        <v>113</v>
      </c>
      <c r="AT9" s="193">
        <v>1.0619302697114932</v>
      </c>
      <c r="AU9" s="192">
        <v>15</v>
      </c>
      <c r="AV9" s="192">
        <v>55</v>
      </c>
      <c r="AW9" s="192">
        <v>70</v>
      </c>
      <c r="AX9" s="193">
        <v>0.6578329104407481</v>
      </c>
      <c r="AY9" s="192">
        <v>5852</v>
      </c>
      <c r="AZ9" s="192">
        <v>4789</v>
      </c>
      <c r="BA9" s="192">
        <v>10641</v>
      </c>
    </row>
    <row r="10" spans="1:53" ht="12.75">
      <c r="A10" s="191">
        <v>7</v>
      </c>
      <c r="B10" s="191" t="s">
        <v>344</v>
      </c>
      <c r="C10" s="192">
        <v>354</v>
      </c>
      <c r="D10" s="192">
        <v>327</v>
      </c>
      <c r="E10" s="192">
        <v>681</v>
      </c>
      <c r="F10" s="193">
        <v>7.022790553779519</v>
      </c>
      <c r="G10" s="192">
        <v>344</v>
      </c>
      <c r="H10" s="192">
        <v>282</v>
      </c>
      <c r="I10" s="192">
        <v>626</v>
      </c>
      <c r="J10" s="193">
        <v>6.455604826234918</v>
      </c>
      <c r="K10" s="192">
        <v>296</v>
      </c>
      <c r="L10" s="192">
        <v>291</v>
      </c>
      <c r="M10" s="192">
        <v>587</v>
      </c>
      <c r="N10" s="193">
        <v>6.053418583066928</v>
      </c>
      <c r="O10" s="192">
        <v>253</v>
      </c>
      <c r="P10" s="192">
        <v>290</v>
      </c>
      <c r="Q10" s="194">
        <v>543</v>
      </c>
      <c r="R10" s="193">
        <v>5.599670001031247</v>
      </c>
      <c r="S10" s="192">
        <v>204</v>
      </c>
      <c r="T10" s="192">
        <v>272</v>
      </c>
      <c r="U10" s="192">
        <v>476</v>
      </c>
      <c r="V10" s="193">
        <v>4.908734660204187</v>
      </c>
      <c r="W10" s="194">
        <v>1172</v>
      </c>
      <c r="X10" s="194">
        <v>1289</v>
      </c>
      <c r="Y10" s="194">
        <v>2461</v>
      </c>
      <c r="Z10" s="193">
        <v>25.37898319067753</v>
      </c>
      <c r="AA10" s="194">
        <v>1000</v>
      </c>
      <c r="AB10" s="194">
        <v>1021</v>
      </c>
      <c r="AC10" s="194">
        <v>2021</v>
      </c>
      <c r="AD10" s="193">
        <v>20.84149737032072</v>
      </c>
      <c r="AE10" s="192">
        <v>350</v>
      </c>
      <c r="AF10" s="192">
        <v>349</v>
      </c>
      <c r="AG10" s="192">
        <v>699</v>
      </c>
      <c r="AH10" s="193">
        <v>7.208414973703207</v>
      </c>
      <c r="AI10" s="194">
        <v>502</v>
      </c>
      <c r="AJ10" s="194">
        <v>448</v>
      </c>
      <c r="AK10" s="194">
        <v>950</v>
      </c>
      <c r="AL10" s="193">
        <v>9.796844384861297</v>
      </c>
      <c r="AM10" s="194">
        <v>219</v>
      </c>
      <c r="AN10" s="194">
        <v>263</v>
      </c>
      <c r="AO10" s="192">
        <v>482</v>
      </c>
      <c r="AP10" s="193">
        <v>4.970609466845416</v>
      </c>
      <c r="AQ10" s="192">
        <v>43</v>
      </c>
      <c r="AR10" s="192">
        <v>69</v>
      </c>
      <c r="AS10" s="192">
        <v>112</v>
      </c>
      <c r="AT10" s="193">
        <v>1.1549963906362792</v>
      </c>
      <c r="AU10" s="192">
        <v>14</v>
      </c>
      <c r="AV10" s="192">
        <v>45</v>
      </c>
      <c r="AW10" s="192">
        <v>59</v>
      </c>
      <c r="AX10" s="193">
        <v>0.6084355986387543</v>
      </c>
      <c r="AY10" s="192">
        <v>4751</v>
      </c>
      <c r="AZ10" s="192">
        <v>4946</v>
      </c>
      <c r="BA10" s="192">
        <v>9697</v>
      </c>
    </row>
    <row r="11" spans="1:53" ht="12.75">
      <c r="A11" s="191">
        <v>8</v>
      </c>
      <c r="B11" s="191" t="s">
        <v>101</v>
      </c>
      <c r="C11" s="192">
        <v>247</v>
      </c>
      <c r="D11" s="192">
        <v>250</v>
      </c>
      <c r="E11" s="192">
        <v>497</v>
      </c>
      <c r="F11" s="193">
        <v>5.963522918166547</v>
      </c>
      <c r="G11" s="192">
        <v>272</v>
      </c>
      <c r="H11" s="192">
        <v>259</v>
      </c>
      <c r="I11" s="192">
        <v>531</v>
      </c>
      <c r="J11" s="193">
        <v>6.371490280777538</v>
      </c>
      <c r="K11" s="192">
        <v>268</v>
      </c>
      <c r="L11" s="192">
        <v>247</v>
      </c>
      <c r="M11" s="192">
        <v>515</v>
      </c>
      <c r="N11" s="193">
        <v>6.179505639548836</v>
      </c>
      <c r="O11" s="192">
        <v>230</v>
      </c>
      <c r="P11" s="192">
        <v>244</v>
      </c>
      <c r="Q11" s="194">
        <v>474</v>
      </c>
      <c r="R11" s="193">
        <v>5.6875449964002875</v>
      </c>
      <c r="S11" s="192">
        <v>169</v>
      </c>
      <c r="T11" s="192">
        <v>184</v>
      </c>
      <c r="U11" s="192">
        <v>353</v>
      </c>
      <c r="V11" s="193">
        <v>4.235661147108232</v>
      </c>
      <c r="W11" s="194">
        <v>961</v>
      </c>
      <c r="X11" s="194">
        <v>1053</v>
      </c>
      <c r="Y11" s="194">
        <v>2014</v>
      </c>
      <c r="Z11" s="193">
        <v>24.166066714662826</v>
      </c>
      <c r="AA11" s="194">
        <v>923</v>
      </c>
      <c r="AB11" s="194">
        <v>921</v>
      </c>
      <c r="AC11" s="194">
        <v>1844</v>
      </c>
      <c r="AD11" s="193">
        <v>22.12622990160787</v>
      </c>
      <c r="AE11" s="192">
        <v>271</v>
      </c>
      <c r="AF11" s="192">
        <v>279</v>
      </c>
      <c r="AG11" s="192">
        <v>550</v>
      </c>
      <c r="AH11" s="193">
        <v>6.59947204223662</v>
      </c>
      <c r="AI11" s="194">
        <v>382</v>
      </c>
      <c r="AJ11" s="194">
        <v>381</v>
      </c>
      <c r="AK11" s="194">
        <v>763</v>
      </c>
      <c r="AL11" s="193">
        <v>9.155267578593712</v>
      </c>
      <c r="AM11" s="194">
        <v>245</v>
      </c>
      <c r="AN11" s="194">
        <v>304</v>
      </c>
      <c r="AO11" s="192">
        <v>549</v>
      </c>
      <c r="AP11" s="193">
        <v>6.587473002159827</v>
      </c>
      <c r="AQ11" s="192">
        <v>66</v>
      </c>
      <c r="AR11" s="192">
        <v>101</v>
      </c>
      <c r="AS11" s="192">
        <v>167</v>
      </c>
      <c r="AT11" s="193">
        <v>2.003839692824574</v>
      </c>
      <c r="AU11" s="192">
        <v>24</v>
      </c>
      <c r="AV11" s="192">
        <v>53</v>
      </c>
      <c r="AW11" s="192">
        <v>77</v>
      </c>
      <c r="AX11" s="193">
        <v>0.9239260859131269</v>
      </c>
      <c r="AY11" s="192">
        <v>4058</v>
      </c>
      <c r="AZ11" s="192">
        <v>4276</v>
      </c>
      <c r="BA11" s="192">
        <v>8334</v>
      </c>
    </row>
    <row r="12" spans="1:53" ht="12.75">
      <c r="A12" s="191">
        <v>9</v>
      </c>
      <c r="B12" s="191" t="s">
        <v>345</v>
      </c>
      <c r="C12" s="192">
        <v>125</v>
      </c>
      <c r="D12" s="192">
        <v>146</v>
      </c>
      <c r="E12" s="192">
        <v>271</v>
      </c>
      <c r="F12" s="193">
        <v>2.7695452222789982</v>
      </c>
      <c r="G12" s="192">
        <v>104</v>
      </c>
      <c r="H12" s="192">
        <v>88</v>
      </c>
      <c r="I12" s="192">
        <v>192</v>
      </c>
      <c r="J12" s="193">
        <v>1.9621870209504344</v>
      </c>
      <c r="K12" s="192">
        <v>85</v>
      </c>
      <c r="L12" s="192">
        <v>78</v>
      </c>
      <c r="M12" s="192">
        <v>163</v>
      </c>
      <c r="N12" s="193">
        <v>1.6658150229943793</v>
      </c>
      <c r="O12" s="192">
        <v>849</v>
      </c>
      <c r="P12" s="192">
        <v>720</v>
      </c>
      <c r="Q12" s="194">
        <v>1569</v>
      </c>
      <c r="R12" s="193">
        <v>16.03474706182933</v>
      </c>
      <c r="S12" s="192">
        <v>1924</v>
      </c>
      <c r="T12" s="192">
        <v>1554</v>
      </c>
      <c r="U12" s="192">
        <v>3478</v>
      </c>
      <c r="V12" s="193">
        <v>35.54420030659172</v>
      </c>
      <c r="W12" s="194">
        <v>1231</v>
      </c>
      <c r="X12" s="194">
        <v>999</v>
      </c>
      <c r="Y12" s="194">
        <v>2230</v>
      </c>
      <c r="Z12" s="193">
        <v>22.789984670413897</v>
      </c>
      <c r="AA12" s="194">
        <v>417</v>
      </c>
      <c r="AB12" s="194">
        <v>421</v>
      </c>
      <c r="AC12" s="194">
        <v>838</v>
      </c>
      <c r="AD12" s="193">
        <v>8.564128768523249</v>
      </c>
      <c r="AE12" s="192">
        <v>110</v>
      </c>
      <c r="AF12" s="192">
        <v>138</v>
      </c>
      <c r="AG12" s="192">
        <v>248</v>
      </c>
      <c r="AH12" s="193">
        <v>2.534491568727644</v>
      </c>
      <c r="AI12" s="194">
        <v>178</v>
      </c>
      <c r="AJ12" s="194">
        <v>238</v>
      </c>
      <c r="AK12" s="194">
        <v>416</v>
      </c>
      <c r="AL12" s="193">
        <v>4.251405212059274</v>
      </c>
      <c r="AM12" s="194">
        <v>109</v>
      </c>
      <c r="AN12" s="194">
        <v>162</v>
      </c>
      <c r="AO12" s="192">
        <v>271</v>
      </c>
      <c r="AP12" s="193">
        <v>2.7695452222789982</v>
      </c>
      <c r="AQ12" s="192">
        <v>23</v>
      </c>
      <c r="AR12" s="192">
        <v>38</v>
      </c>
      <c r="AS12" s="192">
        <v>61</v>
      </c>
      <c r="AT12" s="193">
        <v>0.6234031681144608</v>
      </c>
      <c r="AU12" s="192">
        <v>10</v>
      </c>
      <c r="AV12" s="192">
        <v>38</v>
      </c>
      <c r="AW12" s="192">
        <v>48</v>
      </c>
      <c r="AX12" s="193">
        <v>0.4905467552376086</v>
      </c>
      <c r="AY12" s="192">
        <v>5165</v>
      </c>
      <c r="AZ12" s="192">
        <v>4620</v>
      </c>
      <c r="BA12" s="192">
        <v>9785</v>
      </c>
    </row>
    <row r="13" spans="1:53" ht="12.75">
      <c r="A13" s="191">
        <v>10</v>
      </c>
      <c r="B13" s="191" t="s">
        <v>102</v>
      </c>
      <c r="C13" s="192">
        <v>205</v>
      </c>
      <c r="D13" s="192">
        <v>218</v>
      </c>
      <c r="E13" s="192">
        <v>423</v>
      </c>
      <c r="F13" s="193">
        <v>5.37074657186389</v>
      </c>
      <c r="G13" s="192">
        <v>228</v>
      </c>
      <c r="H13" s="192">
        <v>189</v>
      </c>
      <c r="I13" s="192">
        <v>417</v>
      </c>
      <c r="J13" s="193">
        <v>5.294565769426105</v>
      </c>
      <c r="K13" s="192">
        <v>244</v>
      </c>
      <c r="L13" s="192">
        <v>251</v>
      </c>
      <c r="M13" s="192">
        <v>495</v>
      </c>
      <c r="N13" s="193">
        <v>6.284916201117319</v>
      </c>
      <c r="O13" s="192">
        <v>239</v>
      </c>
      <c r="P13" s="192">
        <v>240</v>
      </c>
      <c r="Q13" s="194">
        <v>479</v>
      </c>
      <c r="R13" s="193">
        <v>6.0817673946165565</v>
      </c>
      <c r="S13" s="192">
        <v>206</v>
      </c>
      <c r="T13" s="192">
        <v>205</v>
      </c>
      <c r="U13" s="192">
        <v>411</v>
      </c>
      <c r="V13" s="193">
        <v>5.218384966988319</v>
      </c>
      <c r="W13" s="194">
        <v>991</v>
      </c>
      <c r="X13" s="194">
        <v>1008</v>
      </c>
      <c r="Y13" s="194">
        <v>1999</v>
      </c>
      <c r="Z13" s="193">
        <v>25.380904012188925</v>
      </c>
      <c r="AA13" s="194">
        <v>805</v>
      </c>
      <c r="AB13" s="194">
        <v>783</v>
      </c>
      <c r="AC13" s="194">
        <v>1588</v>
      </c>
      <c r="AD13" s="193">
        <v>20.162519045200607</v>
      </c>
      <c r="AE13" s="192">
        <v>233</v>
      </c>
      <c r="AF13" s="192">
        <v>244</v>
      </c>
      <c r="AG13" s="192">
        <v>477</v>
      </c>
      <c r="AH13" s="193">
        <v>6.056373793803961</v>
      </c>
      <c r="AI13" s="194">
        <v>420</v>
      </c>
      <c r="AJ13" s="194">
        <v>430</v>
      </c>
      <c r="AK13" s="194">
        <v>850</v>
      </c>
      <c r="AL13" s="193">
        <v>10.792280345352971</v>
      </c>
      <c r="AM13" s="194">
        <v>245</v>
      </c>
      <c r="AN13" s="194">
        <v>279</v>
      </c>
      <c r="AO13" s="192">
        <v>524</v>
      </c>
      <c r="AP13" s="193">
        <v>6.653123412899949</v>
      </c>
      <c r="AQ13" s="192">
        <v>49</v>
      </c>
      <c r="AR13" s="192">
        <v>88</v>
      </c>
      <c r="AS13" s="192">
        <v>137</v>
      </c>
      <c r="AT13" s="193">
        <v>1.7394616556627729</v>
      </c>
      <c r="AU13" s="192">
        <v>17</v>
      </c>
      <c r="AV13" s="192">
        <v>59</v>
      </c>
      <c r="AW13" s="192">
        <v>76</v>
      </c>
      <c r="AX13" s="193">
        <v>0.9649568308786186</v>
      </c>
      <c r="AY13" s="192">
        <v>3882</v>
      </c>
      <c r="AZ13" s="192">
        <v>3994</v>
      </c>
      <c r="BA13" s="192">
        <v>7876</v>
      </c>
    </row>
    <row r="14" spans="1:53" ht="12.75">
      <c r="A14" s="191">
        <v>11</v>
      </c>
      <c r="B14" s="191" t="s">
        <v>346</v>
      </c>
      <c r="C14" s="192">
        <v>344</v>
      </c>
      <c r="D14" s="192">
        <v>309</v>
      </c>
      <c r="E14" s="192">
        <v>653</v>
      </c>
      <c r="F14" s="193">
        <v>7.437357630979499</v>
      </c>
      <c r="G14" s="192">
        <v>216</v>
      </c>
      <c r="H14" s="192">
        <v>213</v>
      </c>
      <c r="I14" s="192">
        <v>429</v>
      </c>
      <c r="J14" s="193">
        <v>4.886104783599088</v>
      </c>
      <c r="K14" s="192">
        <v>234</v>
      </c>
      <c r="L14" s="192">
        <v>223</v>
      </c>
      <c r="M14" s="192">
        <v>457</v>
      </c>
      <c r="N14" s="193">
        <v>5.2050113895216406</v>
      </c>
      <c r="O14" s="192">
        <v>273</v>
      </c>
      <c r="P14" s="192">
        <v>232</v>
      </c>
      <c r="Q14" s="194">
        <v>505</v>
      </c>
      <c r="R14" s="193">
        <v>5.751708428246014</v>
      </c>
      <c r="S14" s="192">
        <v>252</v>
      </c>
      <c r="T14" s="192">
        <v>231</v>
      </c>
      <c r="U14" s="192">
        <v>483</v>
      </c>
      <c r="V14" s="193">
        <v>5.501138952164009</v>
      </c>
      <c r="W14" s="194">
        <v>1376</v>
      </c>
      <c r="X14" s="194">
        <v>1426</v>
      </c>
      <c r="Y14" s="194">
        <v>2802</v>
      </c>
      <c r="Z14" s="193">
        <v>31.91343963553531</v>
      </c>
      <c r="AA14" s="194">
        <v>757</v>
      </c>
      <c r="AB14" s="194">
        <v>825</v>
      </c>
      <c r="AC14" s="194">
        <v>1582</v>
      </c>
      <c r="AD14" s="193">
        <v>18.018223234624145</v>
      </c>
      <c r="AE14" s="192">
        <v>245</v>
      </c>
      <c r="AF14" s="192">
        <v>250</v>
      </c>
      <c r="AG14" s="192">
        <v>495</v>
      </c>
      <c r="AH14" s="193">
        <v>5.637813211845103</v>
      </c>
      <c r="AI14" s="194">
        <v>327</v>
      </c>
      <c r="AJ14" s="194">
        <v>350</v>
      </c>
      <c r="AK14" s="194">
        <v>677</v>
      </c>
      <c r="AL14" s="193">
        <v>7.710706150341686</v>
      </c>
      <c r="AM14" s="194">
        <v>173</v>
      </c>
      <c r="AN14" s="194">
        <v>260</v>
      </c>
      <c r="AO14" s="192">
        <v>433</v>
      </c>
      <c r="AP14" s="193">
        <v>4.931662870159453</v>
      </c>
      <c r="AQ14" s="192">
        <v>70</v>
      </c>
      <c r="AR14" s="192">
        <v>116</v>
      </c>
      <c r="AS14" s="192">
        <v>186</v>
      </c>
      <c r="AT14" s="193">
        <v>2.1184510250569475</v>
      </c>
      <c r="AU14" s="192">
        <v>26</v>
      </c>
      <c r="AV14" s="192">
        <v>52</v>
      </c>
      <c r="AW14" s="192">
        <v>78</v>
      </c>
      <c r="AX14" s="193">
        <v>0.8883826879271071</v>
      </c>
      <c r="AY14" s="192">
        <v>4293</v>
      </c>
      <c r="AZ14" s="192">
        <v>4487</v>
      </c>
      <c r="BA14" s="192">
        <v>8780</v>
      </c>
    </row>
    <row r="15" spans="1:53" ht="12.75">
      <c r="A15" s="191">
        <v>12</v>
      </c>
      <c r="B15" s="191" t="s">
        <v>347</v>
      </c>
      <c r="C15" s="192">
        <v>275</v>
      </c>
      <c r="D15" s="192">
        <v>232</v>
      </c>
      <c r="E15" s="192">
        <v>507</v>
      </c>
      <c r="F15" s="193">
        <v>5.401662049861495</v>
      </c>
      <c r="G15" s="192">
        <v>209</v>
      </c>
      <c r="H15" s="192">
        <v>212</v>
      </c>
      <c r="I15" s="192">
        <v>421</v>
      </c>
      <c r="J15" s="193">
        <v>4.485403792883017</v>
      </c>
      <c r="K15" s="192">
        <v>235</v>
      </c>
      <c r="L15" s="192">
        <v>199</v>
      </c>
      <c r="M15" s="192">
        <v>434</v>
      </c>
      <c r="N15" s="193">
        <v>4.623907948007671</v>
      </c>
      <c r="O15" s="192">
        <v>449</v>
      </c>
      <c r="P15" s="192">
        <v>380</v>
      </c>
      <c r="Q15" s="194">
        <v>829</v>
      </c>
      <c r="R15" s="193">
        <v>8.83230343064138</v>
      </c>
      <c r="S15" s="192">
        <v>550</v>
      </c>
      <c r="T15" s="192">
        <v>501</v>
      </c>
      <c r="U15" s="192">
        <v>1051</v>
      </c>
      <c r="V15" s="193">
        <v>11.197528233539314</v>
      </c>
      <c r="W15" s="194">
        <v>1637</v>
      </c>
      <c r="X15" s="194">
        <v>1486</v>
      </c>
      <c r="Y15" s="194">
        <v>3123</v>
      </c>
      <c r="Z15" s="193">
        <v>33.27295972725335</v>
      </c>
      <c r="AA15" s="194">
        <v>732</v>
      </c>
      <c r="AB15" s="194">
        <v>733</v>
      </c>
      <c r="AC15" s="194">
        <v>1465</v>
      </c>
      <c r="AD15" s="193">
        <v>15.608352865970595</v>
      </c>
      <c r="AE15" s="192">
        <v>170</v>
      </c>
      <c r="AF15" s="192">
        <v>173</v>
      </c>
      <c r="AG15" s="192">
        <v>343</v>
      </c>
      <c r="AH15" s="193">
        <v>3.654378862135095</v>
      </c>
      <c r="AI15" s="194">
        <v>271</v>
      </c>
      <c r="AJ15" s="194">
        <v>273</v>
      </c>
      <c r="AK15" s="194">
        <v>544</v>
      </c>
      <c r="AL15" s="193">
        <v>5.795866183677818</v>
      </c>
      <c r="AM15" s="194">
        <v>168</v>
      </c>
      <c r="AN15" s="194">
        <v>251</v>
      </c>
      <c r="AO15" s="192">
        <v>419</v>
      </c>
      <c r="AP15" s="193">
        <v>4.464095461325378</v>
      </c>
      <c r="AQ15" s="192">
        <v>54</v>
      </c>
      <c r="AR15" s="192">
        <v>111</v>
      </c>
      <c r="AS15" s="192">
        <v>165</v>
      </c>
      <c r="AT15" s="193">
        <v>1.7579373535052207</v>
      </c>
      <c r="AU15" s="192">
        <v>20</v>
      </c>
      <c r="AV15" s="192">
        <v>65</v>
      </c>
      <c r="AW15" s="192">
        <v>85</v>
      </c>
      <c r="AX15" s="193">
        <v>0.905604091199659</v>
      </c>
      <c r="AY15" s="192">
        <v>4770</v>
      </c>
      <c r="AZ15" s="192">
        <v>4616</v>
      </c>
      <c r="BA15" s="192">
        <v>9386</v>
      </c>
    </row>
    <row r="16" spans="1:53" ht="12.75">
      <c r="A16" s="191">
        <v>13</v>
      </c>
      <c r="B16" s="191" t="s">
        <v>348</v>
      </c>
      <c r="C16" s="192">
        <v>623</v>
      </c>
      <c r="D16" s="192">
        <v>514</v>
      </c>
      <c r="E16" s="192">
        <v>1137</v>
      </c>
      <c r="F16" s="193">
        <v>6.089983931440814</v>
      </c>
      <c r="G16" s="192">
        <v>575</v>
      </c>
      <c r="H16" s="192">
        <v>550</v>
      </c>
      <c r="I16" s="192">
        <v>1125</v>
      </c>
      <c r="J16" s="193">
        <v>6.025709694697375</v>
      </c>
      <c r="K16" s="192">
        <v>574</v>
      </c>
      <c r="L16" s="192">
        <v>597</v>
      </c>
      <c r="M16" s="192">
        <v>1171</v>
      </c>
      <c r="N16" s="193">
        <v>6.272094268880557</v>
      </c>
      <c r="O16" s="192">
        <v>573</v>
      </c>
      <c r="P16" s="192">
        <v>563</v>
      </c>
      <c r="Q16" s="194">
        <v>1136</v>
      </c>
      <c r="R16" s="193">
        <v>6.084627745045528</v>
      </c>
      <c r="S16" s="192">
        <v>523</v>
      </c>
      <c r="T16" s="192">
        <v>457</v>
      </c>
      <c r="U16" s="192">
        <v>980</v>
      </c>
      <c r="V16" s="193">
        <v>5.249062667380825</v>
      </c>
      <c r="W16" s="194">
        <v>2604</v>
      </c>
      <c r="X16" s="194">
        <v>2626</v>
      </c>
      <c r="Y16" s="194">
        <v>5230</v>
      </c>
      <c r="Z16" s="193">
        <v>28.012854847348688</v>
      </c>
      <c r="AA16" s="194">
        <v>1795</v>
      </c>
      <c r="AB16" s="194">
        <v>1882</v>
      </c>
      <c r="AC16" s="194">
        <v>3677</v>
      </c>
      <c r="AD16" s="193">
        <v>19.694697375468667</v>
      </c>
      <c r="AE16" s="192">
        <v>542</v>
      </c>
      <c r="AF16" s="192">
        <v>577</v>
      </c>
      <c r="AG16" s="192">
        <v>1119</v>
      </c>
      <c r="AH16" s="193">
        <v>5.993572576325656</v>
      </c>
      <c r="AI16" s="194">
        <v>685</v>
      </c>
      <c r="AJ16" s="194">
        <v>747</v>
      </c>
      <c r="AK16" s="194">
        <v>1432</v>
      </c>
      <c r="AL16" s="193">
        <v>7.670058918050349</v>
      </c>
      <c r="AM16" s="194">
        <v>460</v>
      </c>
      <c r="AN16" s="194">
        <v>621</v>
      </c>
      <c r="AO16" s="192">
        <v>1081</v>
      </c>
      <c r="AP16" s="193">
        <v>5.790037493304768</v>
      </c>
      <c r="AQ16" s="192">
        <v>138</v>
      </c>
      <c r="AR16" s="192">
        <v>238</v>
      </c>
      <c r="AS16" s="192">
        <v>376</v>
      </c>
      <c r="AT16" s="193">
        <v>2.013926084627745</v>
      </c>
      <c r="AU16" s="192">
        <v>71</v>
      </c>
      <c r="AV16" s="192">
        <v>135</v>
      </c>
      <c r="AW16" s="192">
        <v>206</v>
      </c>
      <c r="AX16" s="193">
        <v>1.1033743974290304</v>
      </c>
      <c r="AY16" s="192">
        <v>9163</v>
      </c>
      <c r="AZ16" s="192">
        <v>9507</v>
      </c>
      <c r="BA16" s="192">
        <v>18670</v>
      </c>
    </row>
    <row r="17" spans="1:53" ht="12.75">
      <c r="A17" s="191">
        <v>14</v>
      </c>
      <c r="B17" s="191" t="s">
        <v>103</v>
      </c>
      <c r="C17" s="192">
        <v>257</v>
      </c>
      <c r="D17" s="192">
        <v>284</v>
      </c>
      <c r="E17" s="192">
        <v>541</v>
      </c>
      <c r="F17" s="193">
        <v>5.996453114608735</v>
      </c>
      <c r="G17" s="192">
        <v>269</v>
      </c>
      <c r="H17" s="192">
        <v>253</v>
      </c>
      <c r="I17" s="192">
        <v>522</v>
      </c>
      <c r="J17" s="193">
        <v>5.785856794502328</v>
      </c>
      <c r="K17" s="192">
        <v>316</v>
      </c>
      <c r="L17" s="192">
        <v>285</v>
      </c>
      <c r="M17" s="192">
        <v>601</v>
      </c>
      <c r="N17" s="193">
        <v>6.661494125471071</v>
      </c>
      <c r="O17" s="192">
        <v>242</v>
      </c>
      <c r="P17" s="192">
        <v>249</v>
      </c>
      <c r="Q17" s="194">
        <v>491</v>
      </c>
      <c r="R17" s="193">
        <v>5.442252272223453</v>
      </c>
      <c r="S17" s="192">
        <v>189</v>
      </c>
      <c r="T17" s="192">
        <v>167</v>
      </c>
      <c r="U17" s="192">
        <v>356</v>
      </c>
      <c r="V17" s="193">
        <v>3.9459099977831964</v>
      </c>
      <c r="W17" s="194">
        <v>1063</v>
      </c>
      <c r="X17" s="194">
        <v>1111</v>
      </c>
      <c r="Y17" s="194">
        <v>2174</v>
      </c>
      <c r="Z17" s="193">
        <v>24.096652626911993</v>
      </c>
      <c r="AA17" s="194">
        <v>1027</v>
      </c>
      <c r="AB17" s="194">
        <v>1046</v>
      </c>
      <c r="AC17" s="194">
        <v>2073</v>
      </c>
      <c r="AD17" s="193">
        <v>22.977166925293727</v>
      </c>
      <c r="AE17" s="192">
        <v>335</v>
      </c>
      <c r="AF17" s="192">
        <v>328</v>
      </c>
      <c r="AG17" s="192">
        <v>663</v>
      </c>
      <c r="AH17" s="193">
        <v>7.348703170028818</v>
      </c>
      <c r="AI17" s="194">
        <v>443</v>
      </c>
      <c r="AJ17" s="194">
        <v>444</v>
      </c>
      <c r="AK17" s="194">
        <v>887</v>
      </c>
      <c r="AL17" s="193">
        <v>9.831522943914875</v>
      </c>
      <c r="AM17" s="194">
        <v>256</v>
      </c>
      <c r="AN17" s="194">
        <v>264</v>
      </c>
      <c r="AO17" s="192">
        <v>520</v>
      </c>
      <c r="AP17" s="193">
        <v>5.763688760806916</v>
      </c>
      <c r="AQ17" s="192">
        <v>53</v>
      </c>
      <c r="AR17" s="192">
        <v>85</v>
      </c>
      <c r="AS17" s="192">
        <v>138</v>
      </c>
      <c r="AT17" s="193">
        <v>1.5295943249833739</v>
      </c>
      <c r="AU17" s="192">
        <v>16</v>
      </c>
      <c r="AV17" s="192">
        <v>40</v>
      </c>
      <c r="AW17" s="192">
        <v>56</v>
      </c>
      <c r="AX17" s="193">
        <v>0.6207049434715141</v>
      </c>
      <c r="AY17" s="192">
        <v>4466</v>
      </c>
      <c r="AZ17" s="192">
        <v>4556</v>
      </c>
      <c r="BA17" s="192">
        <v>9022</v>
      </c>
    </row>
    <row r="18" spans="1:53" ht="12.75">
      <c r="A18" s="191">
        <v>15</v>
      </c>
      <c r="B18" s="191" t="s">
        <v>349</v>
      </c>
      <c r="C18" s="192">
        <v>336</v>
      </c>
      <c r="D18" s="192">
        <v>278</v>
      </c>
      <c r="E18" s="192">
        <v>614</v>
      </c>
      <c r="F18" s="193">
        <v>6.528442317916001</v>
      </c>
      <c r="G18" s="192">
        <v>217</v>
      </c>
      <c r="H18" s="192">
        <v>217</v>
      </c>
      <c r="I18" s="192">
        <v>434</v>
      </c>
      <c r="J18" s="193">
        <v>4.614566719829877</v>
      </c>
      <c r="K18" s="192">
        <v>248</v>
      </c>
      <c r="L18" s="192">
        <v>234</v>
      </c>
      <c r="M18" s="192">
        <v>482</v>
      </c>
      <c r="N18" s="193">
        <v>5.124933545986178</v>
      </c>
      <c r="O18" s="192">
        <v>259</v>
      </c>
      <c r="P18" s="192">
        <v>222</v>
      </c>
      <c r="Q18" s="194">
        <v>481</v>
      </c>
      <c r="R18" s="193">
        <v>5.114300903774588</v>
      </c>
      <c r="S18" s="192">
        <v>385</v>
      </c>
      <c r="T18" s="192">
        <v>320</v>
      </c>
      <c r="U18" s="192">
        <v>705</v>
      </c>
      <c r="V18" s="193">
        <v>7.496012759170653</v>
      </c>
      <c r="W18" s="194">
        <v>1750</v>
      </c>
      <c r="X18" s="194">
        <v>1681</v>
      </c>
      <c r="Y18" s="194">
        <v>3431</v>
      </c>
      <c r="Z18" s="193">
        <v>36.48059542796385</v>
      </c>
      <c r="AA18" s="194">
        <v>781</v>
      </c>
      <c r="AB18" s="194">
        <v>778</v>
      </c>
      <c r="AC18" s="194">
        <v>1559</v>
      </c>
      <c r="AD18" s="193">
        <v>16.576289207868157</v>
      </c>
      <c r="AE18" s="192">
        <v>195</v>
      </c>
      <c r="AF18" s="192">
        <v>194</v>
      </c>
      <c r="AG18" s="192">
        <v>389</v>
      </c>
      <c r="AH18" s="193">
        <v>4.136097820308347</v>
      </c>
      <c r="AI18" s="194">
        <v>281</v>
      </c>
      <c r="AJ18" s="194">
        <v>321</v>
      </c>
      <c r="AK18" s="194">
        <v>602</v>
      </c>
      <c r="AL18" s="193">
        <v>6.400850611376928</v>
      </c>
      <c r="AM18" s="194">
        <v>196</v>
      </c>
      <c r="AN18" s="194">
        <v>238</v>
      </c>
      <c r="AO18" s="192">
        <v>434</v>
      </c>
      <c r="AP18" s="193">
        <v>4.614566719829877</v>
      </c>
      <c r="AQ18" s="192">
        <v>51</v>
      </c>
      <c r="AR18" s="192">
        <v>104</v>
      </c>
      <c r="AS18" s="192">
        <v>155</v>
      </c>
      <c r="AT18" s="193">
        <v>1.648059542796385</v>
      </c>
      <c r="AU18" s="192">
        <v>32</v>
      </c>
      <c r="AV18" s="192">
        <v>87</v>
      </c>
      <c r="AW18" s="192">
        <v>119</v>
      </c>
      <c r="AX18" s="193">
        <v>1.26528442317916</v>
      </c>
      <c r="AY18" s="192">
        <v>4731</v>
      </c>
      <c r="AZ18" s="192">
        <v>4674</v>
      </c>
      <c r="BA18" s="192">
        <v>9405</v>
      </c>
    </row>
    <row r="19" spans="1:53" ht="12.75">
      <c r="A19" s="191">
        <v>16</v>
      </c>
      <c r="B19" s="191" t="s">
        <v>350</v>
      </c>
      <c r="C19" s="192">
        <v>454</v>
      </c>
      <c r="D19" s="192">
        <v>388</v>
      </c>
      <c r="E19" s="192">
        <v>842</v>
      </c>
      <c r="F19" s="193">
        <v>7.419809658089531</v>
      </c>
      <c r="G19" s="192">
        <v>369</v>
      </c>
      <c r="H19" s="192">
        <v>328</v>
      </c>
      <c r="I19" s="192">
        <v>697</v>
      </c>
      <c r="J19" s="193">
        <v>6.14205146281283</v>
      </c>
      <c r="K19" s="192">
        <v>332</v>
      </c>
      <c r="L19" s="192">
        <v>288</v>
      </c>
      <c r="M19" s="192">
        <v>620</v>
      </c>
      <c r="N19" s="193">
        <v>5.463517800493479</v>
      </c>
      <c r="O19" s="192">
        <v>309</v>
      </c>
      <c r="P19" s="192">
        <v>277</v>
      </c>
      <c r="Q19" s="194">
        <v>586</v>
      </c>
      <c r="R19" s="193">
        <v>5.163905534014805</v>
      </c>
      <c r="S19" s="192">
        <v>307</v>
      </c>
      <c r="T19" s="192">
        <v>277</v>
      </c>
      <c r="U19" s="192">
        <v>584</v>
      </c>
      <c r="V19" s="193">
        <v>5.146281283045471</v>
      </c>
      <c r="W19" s="194">
        <v>1804</v>
      </c>
      <c r="X19" s="194">
        <v>1794</v>
      </c>
      <c r="Y19" s="194">
        <v>3598</v>
      </c>
      <c r="Z19" s="193">
        <v>31.706027493831513</v>
      </c>
      <c r="AA19" s="194">
        <v>935</v>
      </c>
      <c r="AB19" s="194">
        <v>983</v>
      </c>
      <c r="AC19" s="194">
        <v>1918</v>
      </c>
      <c r="AD19" s="193">
        <v>16.901656679591117</v>
      </c>
      <c r="AE19" s="192">
        <v>292</v>
      </c>
      <c r="AF19" s="192">
        <v>296</v>
      </c>
      <c r="AG19" s="192">
        <v>588</v>
      </c>
      <c r="AH19" s="193">
        <v>5.181529784984138</v>
      </c>
      <c r="AI19" s="194">
        <v>458</v>
      </c>
      <c r="AJ19" s="194">
        <v>512</v>
      </c>
      <c r="AK19" s="194">
        <v>970</v>
      </c>
      <c r="AL19" s="193">
        <v>8.547761720126895</v>
      </c>
      <c r="AM19" s="194">
        <v>262</v>
      </c>
      <c r="AN19" s="194">
        <v>403</v>
      </c>
      <c r="AO19" s="192">
        <v>665</v>
      </c>
      <c r="AP19" s="193">
        <v>5.86006344730349</v>
      </c>
      <c r="AQ19" s="192">
        <v>57</v>
      </c>
      <c r="AR19" s="192">
        <v>128</v>
      </c>
      <c r="AS19" s="192">
        <v>185</v>
      </c>
      <c r="AT19" s="193">
        <v>1.630243214663377</v>
      </c>
      <c r="AU19" s="192">
        <v>26</v>
      </c>
      <c r="AV19" s="192">
        <v>69</v>
      </c>
      <c r="AW19" s="192">
        <v>95</v>
      </c>
      <c r="AX19" s="193">
        <v>0.8371519210433557</v>
      </c>
      <c r="AY19" s="192">
        <v>5605</v>
      </c>
      <c r="AZ19" s="192">
        <v>5743</v>
      </c>
      <c r="BA19" s="192">
        <v>11348</v>
      </c>
    </row>
    <row r="20" spans="1:53" ht="12.75">
      <c r="A20" s="191">
        <v>17</v>
      </c>
      <c r="B20" s="191" t="s">
        <v>351</v>
      </c>
      <c r="C20" s="192">
        <v>373</v>
      </c>
      <c r="D20" s="192">
        <v>326</v>
      </c>
      <c r="E20" s="192">
        <v>699</v>
      </c>
      <c r="F20" s="193">
        <v>7.846879209699146</v>
      </c>
      <c r="G20" s="192">
        <v>278</v>
      </c>
      <c r="H20" s="192">
        <v>301</v>
      </c>
      <c r="I20" s="192">
        <v>579</v>
      </c>
      <c r="J20" s="193">
        <v>6.4997754827121685</v>
      </c>
      <c r="K20" s="192">
        <v>234</v>
      </c>
      <c r="L20" s="192">
        <v>237</v>
      </c>
      <c r="M20" s="192">
        <v>471</v>
      </c>
      <c r="N20" s="193">
        <v>5.287382128423888</v>
      </c>
      <c r="O20" s="192">
        <v>231</v>
      </c>
      <c r="P20" s="192">
        <v>217</v>
      </c>
      <c r="Q20" s="194">
        <v>448</v>
      </c>
      <c r="R20" s="193">
        <v>5.029187247418051</v>
      </c>
      <c r="S20" s="192">
        <v>195</v>
      </c>
      <c r="T20" s="192">
        <v>209</v>
      </c>
      <c r="U20" s="192">
        <v>404</v>
      </c>
      <c r="V20" s="193">
        <v>4.535249214189493</v>
      </c>
      <c r="W20" s="194">
        <v>1426</v>
      </c>
      <c r="X20" s="194">
        <v>1403</v>
      </c>
      <c r="Y20" s="194">
        <v>2829</v>
      </c>
      <c r="Z20" s="193">
        <v>31.75797036371801</v>
      </c>
      <c r="AA20" s="194">
        <v>738</v>
      </c>
      <c r="AB20" s="194">
        <v>802</v>
      </c>
      <c r="AC20" s="194">
        <v>1540</v>
      </c>
      <c r="AD20" s="193">
        <v>17.287831162999552</v>
      </c>
      <c r="AE20" s="192">
        <v>245</v>
      </c>
      <c r="AF20" s="192">
        <v>271</v>
      </c>
      <c r="AG20" s="192">
        <v>516</v>
      </c>
      <c r="AH20" s="193">
        <v>5.792546026044006</v>
      </c>
      <c r="AI20" s="194">
        <v>352</v>
      </c>
      <c r="AJ20" s="194">
        <v>403</v>
      </c>
      <c r="AK20" s="194">
        <v>755</v>
      </c>
      <c r="AL20" s="193">
        <v>8.475527615626403</v>
      </c>
      <c r="AM20" s="194">
        <v>205</v>
      </c>
      <c r="AN20" s="194">
        <v>279</v>
      </c>
      <c r="AO20" s="192">
        <v>484</v>
      </c>
      <c r="AP20" s="193">
        <v>5.433318365514145</v>
      </c>
      <c r="AQ20" s="192">
        <v>50</v>
      </c>
      <c r="AR20" s="192">
        <v>77</v>
      </c>
      <c r="AS20" s="192">
        <v>127</v>
      </c>
      <c r="AT20" s="193">
        <v>1.425684777727885</v>
      </c>
      <c r="AU20" s="192">
        <v>10</v>
      </c>
      <c r="AV20" s="192">
        <v>46</v>
      </c>
      <c r="AW20" s="192">
        <v>56</v>
      </c>
      <c r="AX20" s="193">
        <v>0.6286484059272563</v>
      </c>
      <c r="AY20" s="192">
        <v>4337</v>
      </c>
      <c r="AZ20" s="192">
        <v>4571</v>
      </c>
      <c r="BA20" s="192">
        <v>8908</v>
      </c>
    </row>
    <row r="21" spans="1:53" ht="12.75">
      <c r="A21" s="191">
        <v>18</v>
      </c>
      <c r="B21" s="191" t="s">
        <v>352</v>
      </c>
      <c r="C21" s="192">
        <v>266</v>
      </c>
      <c r="D21" s="192">
        <v>245</v>
      </c>
      <c r="E21" s="192">
        <v>511</v>
      </c>
      <c r="F21" s="193">
        <v>5.642044827205477</v>
      </c>
      <c r="G21" s="192">
        <v>243</v>
      </c>
      <c r="H21" s="192">
        <v>249</v>
      </c>
      <c r="I21" s="192">
        <v>492</v>
      </c>
      <c r="J21" s="193">
        <v>5.43226233852269</v>
      </c>
      <c r="K21" s="192">
        <v>294</v>
      </c>
      <c r="L21" s="192">
        <v>286</v>
      </c>
      <c r="M21" s="192">
        <v>580</v>
      </c>
      <c r="N21" s="193">
        <v>6.40388649663244</v>
      </c>
      <c r="O21" s="192">
        <v>265</v>
      </c>
      <c r="P21" s="192">
        <v>253</v>
      </c>
      <c r="Q21" s="194">
        <v>518</v>
      </c>
      <c r="R21" s="193">
        <v>5.719333112509661</v>
      </c>
      <c r="S21" s="192">
        <v>209</v>
      </c>
      <c r="T21" s="192">
        <v>227</v>
      </c>
      <c r="U21" s="192">
        <v>436</v>
      </c>
      <c r="V21" s="193">
        <v>4.8139560560892125</v>
      </c>
      <c r="W21" s="194">
        <v>1119</v>
      </c>
      <c r="X21" s="194">
        <v>1170</v>
      </c>
      <c r="Y21" s="194">
        <v>2289</v>
      </c>
      <c r="Z21" s="193">
        <v>25.273269294468363</v>
      </c>
      <c r="AA21" s="194">
        <v>990</v>
      </c>
      <c r="AB21" s="194">
        <v>988</v>
      </c>
      <c r="AC21" s="194">
        <v>1978</v>
      </c>
      <c r="AD21" s="193">
        <v>21.839461190239593</v>
      </c>
      <c r="AE21" s="192">
        <v>319</v>
      </c>
      <c r="AF21" s="192">
        <v>299</v>
      </c>
      <c r="AG21" s="192">
        <v>618</v>
      </c>
      <c r="AH21" s="193">
        <v>6.823451473998013</v>
      </c>
      <c r="AI21" s="194">
        <v>473</v>
      </c>
      <c r="AJ21" s="194">
        <v>483</v>
      </c>
      <c r="AK21" s="194">
        <v>956</v>
      </c>
      <c r="AL21" s="193">
        <v>10.555371535828641</v>
      </c>
      <c r="AM21" s="194">
        <v>221</v>
      </c>
      <c r="AN21" s="194">
        <v>284</v>
      </c>
      <c r="AO21" s="192">
        <v>505</v>
      </c>
      <c r="AP21" s="193">
        <v>5.575797725516176</v>
      </c>
      <c r="AQ21" s="192">
        <v>42</v>
      </c>
      <c r="AR21" s="192">
        <v>78</v>
      </c>
      <c r="AS21" s="192">
        <v>120</v>
      </c>
      <c r="AT21" s="193">
        <v>1.3249420337860218</v>
      </c>
      <c r="AU21" s="192">
        <v>18</v>
      </c>
      <c r="AV21" s="192">
        <v>36</v>
      </c>
      <c r="AW21" s="192">
        <v>54</v>
      </c>
      <c r="AX21" s="193">
        <v>0.5962239152037099</v>
      </c>
      <c r="AY21" s="192">
        <v>4459</v>
      </c>
      <c r="AZ21" s="192">
        <v>4598</v>
      </c>
      <c r="BA21" s="192">
        <v>9057</v>
      </c>
    </row>
    <row r="22" spans="1:53" ht="12.75">
      <c r="A22" s="191">
        <v>19</v>
      </c>
      <c r="B22" s="191" t="s">
        <v>104</v>
      </c>
      <c r="C22" s="192">
        <v>334</v>
      </c>
      <c r="D22" s="192">
        <v>290</v>
      </c>
      <c r="E22" s="192">
        <v>624</v>
      </c>
      <c r="F22" s="193">
        <v>6.013298641225788</v>
      </c>
      <c r="G22" s="192">
        <v>313</v>
      </c>
      <c r="H22" s="192">
        <v>263</v>
      </c>
      <c r="I22" s="192">
        <v>576</v>
      </c>
      <c r="J22" s="193">
        <v>5.5507372072853425</v>
      </c>
      <c r="K22" s="192">
        <v>295</v>
      </c>
      <c r="L22" s="192">
        <v>277</v>
      </c>
      <c r="M22" s="192">
        <v>572</v>
      </c>
      <c r="N22" s="193">
        <v>5.5121904211236386</v>
      </c>
      <c r="O22" s="192">
        <v>295</v>
      </c>
      <c r="P22" s="192">
        <v>300</v>
      </c>
      <c r="Q22" s="194">
        <v>595</v>
      </c>
      <c r="R22" s="193">
        <v>5.7338344415534355</v>
      </c>
      <c r="S22" s="192">
        <v>272</v>
      </c>
      <c r="T22" s="192">
        <v>266</v>
      </c>
      <c r="U22" s="192">
        <v>538</v>
      </c>
      <c r="V22" s="193">
        <v>5.1845427387491565</v>
      </c>
      <c r="W22" s="194">
        <v>1535</v>
      </c>
      <c r="X22" s="194">
        <v>1524</v>
      </c>
      <c r="Y22" s="194">
        <v>3059</v>
      </c>
      <c r="Z22" s="193">
        <v>29.478654717162954</v>
      </c>
      <c r="AA22" s="194">
        <v>1004</v>
      </c>
      <c r="AB22" s="194">
        <v>1028</v>
      </c>
      <c r="AC22" s="194">
        <v>2032</v>
      </c>
      <c r="AD22" s="193">
        <v>19.581767370145513</v>
      </c>
      <c r="AE22" s="192">
        <v>313</v>
      </c>
      <c r="AF22" s="192">
        <v>324</v>
      </c>
      <c r="AG22" s="192">
        <v>637</v>
      </c>
      <c r="AH22" s="193">
        <v>6.1385756962513245</v>
      </c>
      <c r="AI22" s="194">
        <v>434</v>
      </c>
      <c r="AJ22" s="194">
        <v>475</v>
      </c>
      <c r="AK22" s="194">
        <v>909</v>
      </c>
      <c r="AL22" s="193">
        <v>8.759757155247181</v>
      </c>
      <c r="AM22" s="194">
        <v>281</v>
      </c>
      <c r="AN22" s="194">
        <v>310</v>
      </c>
      <c r="AO22" s="192">
        <v>591</v>
      </c>
      <c r="AP22" s="193">
        <v>5.6952876553917315</v>
      </c>
      <c r="AQ22" s="192">
        <v>55</v>
      </c>
      <c r="AR22" s="192">
        <v>99</v>
      </c>
      <c r="AS22" s="192">
        <v>154</v>
      </c>
      <c r="AT22" s="193">
        <v>1.484051267225595</v>
      </c>
      <c r="AU22" s="192">
        <v>30</v>
      </c>
      <c r="AV22" s="192">
        <v>60</v>
      </c>
      <c r="AW22" s="192">
        <v>90</v>
      </c>
      <c r="AX22" s="193">
        <v>0.8673026886383347</v>
      </c>
      <c r="AY22" s="192">
        <v>5161</v>
      </c>
      <c r="AZ22" s="192">
        <v>5216</v>
      </c>
      <c r="BA22" s="192">
        <v>10377</v>
      </c>
    </row>
    <row r="23" spans="1:53" ht="12.75">
      <c r="A23" s="191">
        <v>20</v>
      </c>
      <c r="B23" s="191" t="s">
        <v>105</v>
      </c>
      <c r="C23" s="192">
        <v>234</v>
      </c>
      <c r="D23" s="192">
        <v>241</v>
      </c>
      <c r="E23" s="192">
        <v>475</v>
      </c>
      <c r="F23" s="193">
        <v>4.805260495700557</v>
      </c>
      <c r="G23" s="192">
        <v>304</v>
      </c>
      <c r="H23" s="192">
        <v>275</v>
      </c>
      <c r="I23" s="192">
        <v>579</v>
      </c>
      <c r="J23" s="193">
        <v>5.857359635811836</v>
      </c>
      <c r="K23" s="192">
        <v>320</v>
      </c>
      <c r="L23" s="192">
        <v>295</v>
      </c>
      <c r="M23" s="192">
        <v>615</v>
      </c>
      <c r="N23" s="193">
        <v>6.22154779969651</v>
      </c>
      <c r="O23" s="192">
        <v>299</v>
      </c>
      <c r="P23" s="192">
        <v>303</v>
      </c>
      <c r="Q23" s="194">
        <v>602</v>
      </c>
      <c r="R23" s="193">
        <v>6.0900354071826</v>
      </c>
      <c r="S23" s="192">
        <v>211</v>
      </c>
      <c r="T23" s="192">
        <v>175</v>
      </c>
      <c r="U23" s="192">
        <v>386</v>
      </c>
      <c r="V23" s="193">
        <v>3.904906423874557</v>
      </c>
      <c r="W23" s="194">
        <v>995</v>
      </c>
      <c r="X23" s="194">
        <v>1059</v>
      </c>
      <c r="Y23" s="194">
        <v>2054</v>
      </c>
      <c r="Z23" s="193">
        <v>20.778958017197773</v>
      </c>
      <c r="AA23" s="194">
        <v>1161</v>
      </c>
      <c r="AB23" s="194">
        <v>1196</v>
      </c>
      <c r="AC23" s="194">
        <v>2357</v>
      </c>
      <c r="AD23" s="193">
        <v>23.844208396560447</v>
      </c>
      <c r="AE23" s="192">
        <v>402</v>
      </c>
      <c r="AF23" s="192">
        <v>405</v>
      </c>
      <c r="AG23" s="192">
        <v>807</v>
      </c>
      <c r="AH23" s="193">
        <v>8.163884673748104</v>
      </c>
      <c r="AI23" s="194">
        <v>566</v>
      </c>
      <c r="AJ23" s="194">
        <v>565</v>
      </c>
      <c r="AK23" s="194">
        <v>1131</v>
      </c>
      <c r="AL23" s="193">
        <v>11.441578148710168</v>
      </c>
      <c r="AM23" s="194">
        <v>301</v>
      </c>
      <c r="AN23" s="194">
        <v>356</v>
      </c>
      <c r="AO23" s="192">
        <v>657</v>
      </c>
      <c r="AP23" s="193">
        <v>6.6464339908952965</v>
      </c>
      <c r="AQ23" s="192">
        <v>48</v>
      </c>
      <c r="AR23" s="192">
        <v>107</v>
      </c>
      <c r="AS23" s="192">
        <v>155</v>
      </c>
      <c r="AT23" s="193">
        <v>1.5680323722812342</v>
      </c>
      <c r="AU23" s="192">
        <v>28</v>
      </c>
      <c r="AV23" s="192">
        <v>39</v>
      </c>
      <c r="AW23" s="192">
        <v>67</v>
      </c>
      <c r="AX23" s="193">
        <v>0.6777946383409206</v>
      </c>
      <c r="AY23" s="192">
        <v>4869</v>
      </c>
      <c r="AZ23" s="192">
        <v>5016</v>
      </c>
      <c r="BA23" s="192">
        <v>9885</v>
      </c>
    </row>
    <row r="24" spans="1:53" ht="12.75">
      <c r="A24" s="191">
        <v>21</v>
      </c>
      <c r="B24" s="191" t="s">
        <v>353</v>
      </c>
      <c r="C24" s="192">
        <v>504</v>
      </c>
      <c r="D24" s="192">
        <v>496</v>
      </c>
      <c r="E24" s="192">
        <v>1000</v>
      </c>
      <c r="F24" s="193">
        <v>6.156498183833035</v>
      </c>
      <c r="G24" s="192">
        <v>440</v>
      </c>
      <c r="H24" s="192">
        <v>456</v>
      </c>
      <c r="I24" s="192">
        <v>896</v>
      </c>
      <c r="J24" s="193">
        <v>5.5162223727144</v>
      </c>
      <c r="K24" s="192">
        <v>446</v>
      </c>
      <c r="L24" s="192">
        <v>471</v>
      </c>
      <c r="M24" s="192">
        <v>917</v>
      </c>
      <c r="N24" s="193">
        <v>5.645508834574894</v>
      </c>
      <c r="O24" s="192">
        <v>464</v>
      </c>
      <c r="P24" s="192">
        <v>467</v>
      </c>
      <c r="Q24" s="194">
        <v>931</v>
      </c>
      <c r="R24" s="193">
        <v>5.731699809148556</v>
      </c>
      <c r="S24" s="192">
        <v>493</v>
      </c>
      <c r="T24" s="192">
        <v>478</v>
      </c>
      <c r="U24" s="192">
        <v>971</v>
      </c>
      <c r="V24" s="193">
        <v>5.9779597365018775</v>
      </c>
      <c r="W24" s="194">
        <v>2181</v>
      </c>
      <c r="X24" s="194">
        <v>2216</v>
      </c>
      <c r="Y24" s="194">
        <v>4397</v>
      </c>
      <c r="Z24" s="193">
        <v>27.07012251431386</v>
      </c>
      <c r="AA24" s="194">
        <v>1699</v>
      </c>
      <c r="AB24" s="194">
        <v>1659</v>
      </c>
      <c r="AC24" s="194">
        <v>3358</v>
      </c>
      <c r="AD24" s="193">
        <v>20.673520901311335</v>
      </c>
      <c r="AE24" s="192">
        <v>532</v>
      </c>
      <c r="AF24" s="192">
        <v>510</v>
      </c>
      <c r="AG24" s="192">
        <v>1042</v>
      </c>
      <c r="AH24" s="193">
        <v>6.415071107554023</v>
      </c>
      <c r="AI24" s="194">
        <v>671</v>
      </c>
      <c r="AJ24" s="194">
        <v>802</v>
      </c>
      <c r="AK24" s="194">
        <v>1473</v>
      </c>
      <c r="AL24" s="193">
        <v>9.068521824786062</v>
      </c>
      <c r="AM24" s="194">
        <v>400</v>
      </c>
      <c r="AN24" s="194">
        <v>494</v>
      </c>
      <c r="AO24" s="192">
        <v>894</v>
      </c>
      <c r="AP24" s="193">
        <v>5.503909376346734</v>
      </c>
      <c r="AQ24" s="192">
        <v>83</v>
      </c>
      <c r="AR24" s="192">
        <v>162</v>
      </c>
      <c r="AS24" s="192">
        <v>245</v>
      </c>
      <c r="AT24" s="193">
        <v>1.5083420550390938</v>
      </c>
      <c r="AU24" s="192">
        <v>29</v>
      </c>
      <c r="AV24" s="192">
        <v>90</v>
      </c>
      <c r="AW24" s="192">
        <v>119</v>
      </c>
      <c r="AX24" s="193">
        <v>0.7326232838761313</v>
      </c>
      <c r="AY24" s="192">
        <v>7942</v>
      </c>
      <c r="AZ24" s="192">
        <v>8301</v>
      </c>
      <c r="BA24" s="192">
        <v>16243</v>
      </c>
    </row>
    <row r="25" spans="1:53" ht="12.75">
      <c r="A25" s="191">
        <v>22</v>
      </c>
      <c r="B25" s="191" t="s">
        <v>106</v>
      </c>
      <c r="C25" s="192">
        <v>306</v>
      </c>
      <c r="D25" s="192">
        <v>257</v>
      </c>
      <c r="E25" s="192">
        <v>563</v>
      </c>
      <c r="F25" s="193">
        <v>5.686868686868687</v>
      </c>
      <c r="G25" s="192">
        <v>320</v>
      </c>
      <c r="H25" s="192">
        <v>283</v>
      </c>
      <c r="I25" s="192">
        <v>603</v>
      </c>
      <c r="J25" s="193">
        <v>6.090909090909091</v>
      </c>
      <c r="K25" s="192">
        <v>339</v>
      </c>
      <c r="L25" s="192">
        <v>292</v>
      </c>
      <c r="M25" s="192">
        <v>631</v>
      </c>
      <c r="N25" s="193">
        <v>6.373737373737373</v>
      </c>
      <c r="O25" s="192">
        <v>309</v>
      </c>
      <c r="P25" s="192">
        <v>289</v>
      </c>
      <c r="Q25" s="194">
        <v>598</v>
      </c>
      <c r="R25" s="193">
        <v>6.040404040404041</v>
      </c>
      <c r="S25" s="192">
        <v>236</v>
      </c>
      <c r="T25" s="192">
        <v>182</v>
      </c>
      <c r="U25" s="192">
        <v>418</v>
      </c>
      <c r="V25" s="193">
        <v>4.222222222222222</v>
      </c>
      <c r="W25" s="194">
        <v>1228</v>
      </c>
      <c r="X25" s="194">
        <v>1244</v>
      </c>
      <c r="Y25" s="194">
        <v>2472</v>
      </c>
      <c r="Z25" s="193">
        <v>24.96969696969697</v>
      </c>
      <c r="AA25" s="194">
        <v>1057</v>
      </c>
      <c r="AB25" s="194">
        <v>1106</v>
      </c>
      <c r="AC25" s="194">
        <v>2163</v>
      </c>
      <c r="AD25" s="193">
        <v>21.848484848484848</v>
      </c>
      <c r="AE25" s="192">
        <v>370</v>
      </c>
      <c r="AF25" s="192">
        <v>375</v>
      </c>
      <c r="AG25" s="192">
        <v>745</v>
      </c>
      <c r="AH25" s="193">
        <v>7.525252525252525</v>
      </c>
      <c r="AI25" s="194">
        <v>496</v>
      </c>
      <c r="AJ25" s="194">
        <v>484</v>
      </c>
      <c r="AK25" s="194">
        <v>980</v>
      </c>
      <c r="AL25" s="193">
        <v>9.8989898989899</v>
      </c>
      <c r="AM25" s="194">
        <v>251</v>
      </c>
      <c r="AN25" s="194">
        <v>306</v>
      </c>
      <c r="AO25" s="192">
        <v>557</v>
      </c>
      <c r="AP25" s="193">
        <v>5.626262626262626</v>
      </c>
      <c r="AQ25" s="192">
        <v>46</v>
      </c>
      <c r="AR25" s="192">
        <v>84</v>
      </c>
      <c r="AS25" s="192">
        <v>130</v>
      </c>
      <c r="AT25" s="193">
        <v>1.3131313131313131</v>
      </c>
      <c r="AU25" s="192">
        <v>17</v>
      </c>
      <c r="AV25" s="192">
        <v>23</v>
      </c>
      <c r="AW25" s="192">
        <v>40</v>
      </c>
      <c r="AX25" s="193">
        <v>0.40404040404040403</v>
      </c>
      <c r="AY25" s="192">
        <v>4975</v>
      </c>
      <c r="AZ25" s="192">
        <v>4925</v>
      </c>
      <c r="BA25" s="192">
        <v>9900</v>
      </c>
    </row>
    <row r="26" spans="1:53" ht="12.75">
      <c r="A26" s="191">
        <v>23</v>
      </c>
      <c r="B26" s="191" t="s">
        <v>107</v>
      </c>
      <c r="C26" s="192">
        <v>274</v>
      </c>
      <c r="D26" s="192">
        <v>267</v>
      </c>
      <c r="E26" s="192">
        <v>541</v>
      </c>
      <c r="F26" s="193">
        <v>5.41</v>
      </c>
      <c r="G26" s="192">
        <v>337</v>
      </c>
      <c r="H26" s="192">
        <v>297</v>
      </c>
      <c r="I26" s="192">
        <v>634</v>
      </c>
      <c r="J26" s="193">
        <v>6.34</v>
      </c>
      <c r="K26" s="192">
        <v>345</v>
      </c>
      <c r="L26" s="192">
        <v>367</v>
      </c>
      <c r="M26" s="192">
        <v>712</v>
      </c>
      <c r="N26" s="193">
        <v>7.12</v>
      </c>
      <c r="O26" s="192">
        <v>334</v>
      </c>
      <c r="P26" s="192">
        <v>319</v>
      </c>
      <c r="Q26" s="194">
        <v>653</v>
      </c>
      <c r="R26" s="193">
        <v>6.53</v>
      </c>
      <c r="S26" s="192">
        <v>212</v>
      </c>
      <c r="T26" s="192">
        <v>179</v>
      </c>
      <c r="U26" s="192">
        <v>391</v>
      </c>
      <c r="V26" s="193">
        <v>3.91</v>
      </c>
      <c r="W26" s="194">
        <v>1160</v>
      </c>
      <c r="X26" s="194">
        <v>1235</v>
      </c>
      <c r="Y26" s="194">
        <v>2395</v>
      </c>
      <c r="Z26" s="193">
        <v>23.95</v>
      </c>
      <c r="AA26" s="194">
        <v>1113</v>
      </c>
      <c r="AB26" s="194">
        <v>1163</v>
      </c>
      <c r="AC26" s="194">
        <v>2276</v>
      </c>
      <c r="AD26" s="193">
        <v>22.76</v>
      </c>
      <c r="AE26" s="192">
        <v>338</v>
      </c>
      <c r="AF26" s="192">
        <v>333</v>
      </c>
      <c r="AG26" s="192">
        <v>671</v>
      </c>
      <c r="AH26" s="193">
        <v>6.71</v>
      </c>
      <c r="AI26" s="194">
        <v>439</v>
      </c>
      <c r="AJ26" s="194">
        <v>494</v>
      </c>
      <c r="AK26" s="194">
        <v>933</v>
      </c>
      <c r="AL26" s="193">
        <v>9.33</v>
      </c>
      <c r="AM26" s="194">
        <v>268</v>
      </c>
      <c r="AN26" s="194">
        <v>315</v>
      </c>
      <c r="AO26" s="192">
        <v>583</v>
      </c>
      <c r="AP26" s="193">
        <v>5.83</v>
      </c>
      <c r="AQ26" s="192">
        <v>50</v>
      </c>
      <c r="AR26" s="192">
        <v>84</v>
      </c>
      <c r="AS26" s="192">
        <v>134</v>
      </c>
      <c r="AT26" s="193">
        <v>1.34</v>
      </c>
      <c r="AU26" s="192">
        <v>21</v>
      </c>
      <c r="AV26" s="192">
        <v>56</v>
      </c>
      <c r="AW26" s="192">
        <v>77</v>
      </c>
      <c r="AX26" s="193">
        <v>0.77</v>
      </c>
      <c r="AY26" s="192">
        <v>4891</v>
      </c>
      <c r="AZ26" s="192">
        <v>5109</v>
      </c>
      <c r="BA26" s="192">
        <v>10000</v>
      </c>
    </row>
    <row r="27" spans="1:53" ht="12.75">
      <c r="A27" s="191">
        <v>24</v>
      </c>
      <c r="B27" s="191" t="s">
        <v>108</v>
      </c>
      <c r="C27" s="192">
        <v>741</v>
      </c>
      <c r="D27" s="192">
        <v>655</v>
      </c>
      <c r="E27" s="192">
        <v>1396</v>
      </c>
      <c r="F27" s="193">
        <v>7.794963426210286</v>
      </c>
      <c r="G27" s="192">
        <v>619</v>
      </c>
      <c r="H27" s="192">
        <v>604</v>
      </c>
      <c r="I27" s="192">
        <v>1223</v>
      </c>
      <c r="J27" s="193">
        <v>6.828968674967893</v>
      </c>
      <c r="K27" s="192">
        <v>649</v>
      </c>
      <c r="L27" s="192">
        <v>567</v>
      </c>
      <c r="M27" s="192">
        <v>1216</v>
      </c>
      <c r="N27" s="193">
        <v>6.789882182143056</v>
      </c>
      <c r="O27" s="192">
        <v>568</v>
      </c>
      <c r="P27" s="192">
        <v>598</v>
      </c>
      <c r="Q27" s="194">
        <v>1166</v>
      </c>
      <c r="R27" s="193">
        <v>6.510692947679937</v>
      </c>
      <c r="S27" s="192">
        <v>682</v>
      </c>
      <c r="T27" s="192">
        <v>613</v>
      </c>
      <c r="U27" s="192">
        <v>1295</v>
      </c>
      <c r="V27" s="193">
        <v>7.231001172594785</v>
      </c>
      <c r="W27" s="194">
        <v>2917</v>
      </c>
      <c r="X27" s="194">
        <v>2870</v>
      </c>
      <c r="Y27" s="194">
        <v>5787</v>
      </c>
      <c r="Z27" s="193">
        <v>32.3133619967614</v>
      </c>
      <c r="AA27" s="194">
        <v>1573</v>
      </c>
      <c r="AB27" s="194">
        <v>1638</v>
      </c>
      <c r="AC27" s="194">
        <v>3211</v>
      </c>
      <c r="AD27" s="193">
        <v>17.92953263722151</v>
      </c>
      <c r="AE27" s="192">
        <v>395</v>
      </c>
      <c r="AF27" s="192">
        <v>410</v>
      </c>
      <c r="AG27" s="192">
        <v>805</v>
      </c>
      <c r="AH27" s="193">
        <v>4.494946674856218</v>
      </c>
      <c r="AI27" s="194">
        <v>492</v>
      </c>
      <c r="AJ27" s="194">
        <v>560</v>
      </c>
      <c r="AK27" s="194">
        <v>1052</v>
      </c>
      <c r="AL27" s="193">
        <v>5.874141493104026</v>
      </c>
      <c r="AM27" s="194">
        <v>228</v>
      </c>
      <c r="AN27" s="194">
        <v>302</v>
      </c>
      <c r="AO27" s="192">
        <v>530</v>
      </c>
      <c r="AP27" s="193">
        <v>2.9594058853090623</v>
      </c>
      <c r="AQ27" s="192">
        <v>47</v>
      </c>
      <c r="AR27" s="192">
        <v>95</v>
      </c>
      <c r="AS27" s="192">
        <v>142</v>
      </c>
      <c r="AT27" s="193">
        <v>0.7928974258752582</v>
      </c>
      <c r="AU27" s="192">
        <v>13</v>
      </c>
      <c r="AV27" s="192">
        <v>73</v>
      </c>
      <c r="AW27" s="192">
        <v>86</v>
      </c>
      <c r="AX27" s="193">
        <v>0.4802054832765648</v>
      </c>
      <c r="AY27" s="192">
        <v>8924</v>
      </c>
      <c r="AZ27" s="192">
        <v>8985</v>
      </c>
      <c r="BA27" s="192">
        <v>17909</v>
      </c>
    </row>
    <row r="28" spans="1:53" ht="12.75">
      <c r="A28" s="191">
        <v>25</v>
      </c>
      <c r="B28" s="191" t="s">
        <v>354</v>
      </c>
      <c r="C28" s="192">
        <v>337</v>
      </c>
      <c r="D28" s="192">
        <v>313</v>
      </c>
      <c r="E28" s="192">
        <v>650</v>
      </c>
      <c r="F28" s="193">
        <v>7.110041566396849</v>
      </c>
      <c r="G28" s="192">
        <v>252</v>
      </c>
      <c r="H28" s="192">
        <v>209</v>
      </c>
      <c r="I28" s="192">
        <v>461</v>
      </c>
      <c r="J28" s="193">
        <v>5.042660249398382</v>
      </c>
      <c r="K28" s="192">
        <v>230</v>
      </c>
      <c r="L28" s="192">
        <v>207</v>
      </c>
      <c r="M28" s="192">
        <v>437</v>
      </c>
      <c r="N28" s="193">
        <v>4.780135637716036</v>
      </c>
      <c r="O28" s="192">
        <v>234</v>
      </c>
      <c r="P28" s="192">
        <v>263</v>
      </c>
      <c r="Q28" s="194">
        <v>497</v>
      </c>
      <c r="R28" s="193">
        <v>5.436447166921899</v>
      </c>
      <c r="S28" s="192">
        <v>380</v>
      </c>
      <c r="T28" s="192">
        <v>353</v>
      </c>
      <c r="U28" s="192">
        <v>733</v>
      </c>
      <c r="V28" s="193">
        <v>8.017939181798294</v>
      </c>
      <c r="W28" s="194">
        <v>1716</v>
      </c>
      <c r="X28" s="194">
        <v>1560</v>
      </c>
      <c r="Y28" s="194">
        <v>3276</v>
      </c>
      <c r="Z28" s="193">
        <v>35.83460949464013</v>
      </c>
      <c r="AA28" s="194">
        <v>780</v>
      </c>
      <c r="AB28" s="194">
        <v>766</v>
      </c>
      <c r="AC28" s="194">
        <v>1546</v>
      </c>
      <c r="AD28" s="193">
        <v>16.91096040253774</v>
      </c>
      <c r="AE28" s="192">
        <v>199</v>
      </c>
      <c r="AF28" s="192">
        <v>180</v>
      </c>
      <c r="AG28" s="192">
        <v>379</v>
      </c>
      <c r="AH28" s="193">
        <v>4.145701159483702</v>
      </c>
      <c r="AI28" s="194">
        <v>277</v>
      </c>
      <c r="AJ28" s="194">
        <v>307</v>
      </c>
      <c r="AK28" s="194">
        <v>584</v>
      </c>
      <c r="AL28" s="193">
        <v>6.3880988842704</v>
      </c>
      <c r="AM28" s="194">
        <v>179</v>
      </c>
      <c r="AN28" s="194">
        <v>212</v>
      </c>
      <c r="AO28" s="192">
        <v>391</v>
      </c>
      <c r="AP28" s="193">
        <v>4.276963465324874</v>
      </c>
      <c r="AQ28" s="192">
        <v>37</v>
      </c>
      <c r="AR28" s="192">
        <v>66</v>
      </c>
      <c r="AS28" s="192">
        <v>103</v>
      </c>
      <c r="AT28" s="193">
        <v>1.1266681251367316</v>
      </c>
      <c r="AU28" s="192">
        <v>23</v>
      </c>
      <c r="AV28" s="192">
        <v>62</v>
      </c>
      <c r="AW28" s="192">
        <v>85</v>
      </c>
      <c r="AX28" s="193">
        <v>0.9297746663749726</v>
      </c>
      <c r="AY28" s="192">
        <v>4644</v>
      </c>
      <c r="AZ28" s="192">
        <v>4498</v>
      </c>
      <c r="BA28" s="192">
        <v>9142</v>
      </c>
    </row>
    <row r="29" spans="1:53" ht="12.75">
      <c r="A29" s="191">
        <v>26</v>
      </c>
      <c r="B29" s="191" t="s">
        <v>109</v>
      </c>
      <c r="C29" s="192">
        <v>239</v>
      </c>
      <c r="D29" s="192">
        <v>238</v>
      </c>
      <c r="E29" s="192">
        <v>477</v>
      </c>
      <c r="F29" s="193">
        <v>5.006297229219143</v>
      </c>
      <c r="G29" s="192">
        <v>289</v>
      </c>
      <c r="H29" s="192">
        <v>298</v>
      </c>
      <c r="I29" s="192">
        <v>587</v>
      </c>
      <c r="J29" s="193">
        <v>6.1607892527288</v>
      </c>
      <c r="K29" s="192">
        <v>331</v>
      </c>
      <c r="L29" s="192">
        <v>308</v>
      </c>
      <c r="M29" s="192">
        <v>639</v>
      </c>
      <c r="N29" s="193">
        <v>6.70654911838791</v>
      </c>
      <c r="O29" s="192">
        <v>285</v>
      </c>
      <c r="P29" s="192">
        <v>283</v>
      </c>
      <c r="Q29" s="194">
        <v>568</v>
      </c>
      <c r="R29" s="193">
        <v>5.961376994122586</v>
      </c>
      <c r="S29" s="192">
        <v>204</v>
      </c>
      <c r="T29" s="192">
        <v>167</v>
      </c>
      <c r="U29" s="192">
        <v>371</v>
      </c>
      <c r="V29" s="193">
        <v>3.8937867338371115</v>
      </c>
      <c r="W29" s="194">
        <v>1034</v>
      </c>
      <c r="X29" s="194">
        <v>1130</v>
      </c>
      <c r="Y29" s="194">
        <v>2164</v>
      </c>
      <c r="Z29" s="193">
        <v>22.7120067170445</v>
      </c>
      <c r="AA29" s="194">
        <v>1034</v>
      </c>
      <c r="AB29" s="194">
        <v>1095</v>
      </c>
      <c r="AC29" s="194">
        <v>2129</v>
      </c>
      <c r="AD29" s="193">
        <v>22.344668345927793</v>
      </c>
      <c r="AE29" s="192">
        <v>378</v>
      </c>
      <c r="AF29" s="192">
        <v>383</v>
      </c>
      <c r="AG29" s="192">
        <v>761</v>
      </c>
      <c r="AH29" s="193">
        <v>7.9869857262804365</v>
      </c>
      <c r="AI29" s="194">
        <v>501</v>
      </c>
      <c r="AJ29" s="194">
        <v>507</v>
      </c>
      <c r="AK29" s="194">
        <v>1008</v>
      </c>
      <c r="AL29" s="193">
        <v>10.579345088161208</v>
      </c>
      <c r="AM29" s="194">
        <v>273</v>
      </c>
      <c r="AN29" s="194">
        <v>314</v>
      </c>
      <c r="AO29" s="192">
        <v>587</v>
      </c>
      <c r="AP29" s="193">
        <v>6.1607892527288</v>
      </c>
      <c r="AQ29" s="192">
        <v>66</v>
      </c>
      <c r="AR29" s="192">
        <v>96</v>
      </c>
      <c r="AS29" s="192">
        <v>162</v>
      </c>
      <c r="AT29" s="193">
        <v>1.700251889168766</v>
      </c>
      <c r="AU29" s="192">
        <v>22</v>
      </c>
      <c r="AV29" s="192">
        <v>53</v>
      </c>
      <c r="AW29" s="192">
        <v>75</v>
      </c>
      <c r="AX29" s="193">
        <v>0.7871536523929471</v>
      </c>
      <c r="AY29" s="192">
        <v>4656</v>
      </c>
      <c r="AZ29" s="192">
        <v>4872</v>
      </c>
      <c r="BA29" s="192">
        <v>9528</v>
      </c>
    </row>
    <row r="30" spans="1:53" ht="12.75">
      <c r="A30" s="191">
        <v>27</v>
      </c>
      <c r="B30" s="191" t="s">
        <v>355</v>
      </c>
      <c r="C30" s="192">
        <v>455</v>
      </c>
      <c r="D30" s="192">
        <v>410</v>
      </c>
      <c r="E30" s="192">
        <v>865</v>
      </c>
      <c r="F30" s="193">
        <v>5.296675035209112</v>
      </c>
      <c r="G30" s="192">
        <v>429</v>
      </c>
      <c r="H30" s="192">
        <v>440</v>
      </c>
      <c r="I30" s="192">
        <v>869</v>
      </c>
      <c r="J30" s="193">
        <v>5.321168330169616</v>
      </c>
      <c r="K30" s="192">
        <v>509</v>
      </c>
      <c r="L30" s="192">
        <v>439</v>
      </c>
      <c r="M30" s="192">
        <v>948</v>
      </c>
      <c r="N30" s="193">
        <v>5.804910905639582</v>
      </c>
      <c r="O30" s="192">
        <v>509</v>
      </c>
      <c r="P30" s="192">
        <v>449</v>
      </c>
      <c r="Q30" s="194">
        <v>958</v>
      </c>
      <c r="R30" s="193">
        <v>5.8661441430408425</v>
      </c>
      <c r="S30" s="192">
        <v>457</v>
      </c>
      <c r="T30" s="192">
        <v>429</v>
      </c>
      <c r="U30" s="192">
        <v>886</v>
      </c>
      <c r="V30" s="193">
        <v>5.42526483375176</v>
      </c>
      <c r="W30" s="194">
        <v>2066</v>
      </c>
      <c r="X30" s="194">
        <v>2080</v>
      </c>
      <c r="Y30" s="194">
        <v>4146</v>
      </c>
      <c r="Z30" s="193">
        <v>25.38730022656298</v>
      </c>
      <c r="AA30" s="194">
        <v>1721</v>
      </c>
      <c r="AB30" s="194">
        <v>1667</v>
      </c>
      <c r="AC30" s="194">
        <v>3388</v>
      </c>
      <c r="AD30" s="193">
        <v>20.745820831547366</v>
      </c>
      <c r="AE30" s="192">
        <v>572</v>
      </c>
      <c r="AF30" s="192">
        <v>627</v>
      </c>
      <c r="AG30" s="192">
        <v>1199</v>
      </c>
      <c r="AH30" s="193">
        <v>7.341865164411241</v>
      </c>
      <c r="AI30" s="194">
        <v>833</v>
      </c>
      <c r="AJ30" s="194">
        <v>829</v>
      </c>
      <c r="AK30" s="194">
        <v>1662</v>
      </c>
      <c r="AL30" s="193">
        <v>10.176964056089645</v>
      </c>
      <c r="AM30" s="194">
        <v>433</v>
      </c>
      <c r="AN30" s="194">
        <v>565</v>
      </c>
      <c r="AO30" s="192">
        <v>998</v>
      </c>
      <c r="AP30" s="193">
        <v>6.111077092645888</v>
      </c>
      <c r="AQ30" s="192">
        <v>95</v>
      </c>
      <c r="AR30" s="192">
        <v>188</v>
      </c>
      <c r="AS30" s="192">
        <v>283</v>
      </c>
      <c r="AT30" s="193">
        <v>1.7329006184556979</v>
      </c>
      <c r="AU30" s="192">
        <v>34</v>
      </c>
      <c r="AV30" s="192">
        <v>95</v>
      </c>
      <c r="AW30" s="192">
        <v>129</v>
      </c>
      <c r="AX30" s="193">
        <v>0.7899087624762722</v>
      </c>
      <c r="AY30" s="192">
        <v>8113</v>
      </c>
      <c r="AZ30" s="192">
        <v>8218</v>
      </c>
      <c r="BA30" s="192">
        <v>16331</v>
      </c>
    </row>
    <row r="31" spans="1:53" ht="12.75">
      <c r="A31" s="191">
        <v>28</v>
      </c>
      <c r="B31" s="191" t="s">
        <v>110</v>
      </c>
      <c r="C31" s="192">
        <v>334</v>
      </c>
      <c r="D31" s="192">
        <v>291</v>
      </c>
      <c r="E31" s="192">
        <v>625</v>
      </c>
      <c r="F31" s="193">
        <v>7.152666514076447</v>
      </c>
      <c r="G31" s="192">
        <v>269</v>
      </c>
      <c r="H31" s="192">
        <v>259</v>
      </c>
      <c r="I31" s="192">
        <v>528</v>
      </c>
      <c r="J31" s="193">
        <v>6.042572671091783</v>
      </c>
      <c r="K31" s="192">
        <v>242</v>
      </c>
      <c r="L31" s="192">
        <v>251</v>
      </c>
      <c r="M31" s="192">
        <v>493</v>
      </c>
      <c r="N31" s="193">
        <v>5.642023346303502</v>
      </c>
      <c r="O31" s="192">
        <v>222</v>
      </c>
      <c r="P31" s="192">
        <v>230</v>
      </c>
      <c r="Q31" s="194">
        <v>452</v>
      </c>
      <c r="R31" s="193">
        <v>5.172808422980086</v>
      </c>
      <c r="S31" s="192">
        <v>302</v>
      </c>
      <c r="T31" s="192">
        <v>283</v>
      </c>
      <c r="U31" s="192">
        <v>585</v>
      </c>
      <c r="V31" s="193">
        <v>6.694895857175555</v>
      </c>
      <c r="W31" s="194">
        <v>1274</v>
      </c>
      <c r="X31" s="194">
        <v>1235</v>
      </c>
      <c r="Y31" s="194">
        <v>2509</v>
      </c>
      <c r="Z31" s="193">
        <v>28.71366445410849</v>
      </c>
      <c r="AA31" s="194">
        <v>811</v>
      </c>
      <c r="AB31" s="194">
        <v>806</v>
      </c>
      <c r="AC31" s="194">
        <v>1617</v>
      </c>
      <c r="AD31" s="193">
        <v>18.505378805218587</v>
      </c>
      <c r="AE31" s="192">
        <v>224</v>
      </c>
      <c r="AF31" s="192">
        <v>244</v>
      </c>
      <c r="AG31" s="192">
        <v>468</v>
      </c>
      <c r="AH31" s="193">
        <v>5.355916685740444</v>
      </c>
      <c r="AI31" s="194">
        <v>357</v>
      </c>
      <c r="AJ31" s="194">
        <v>356</v>
      </c>
      <c r="AK31" s="194">
        <v>713</v>
      </c>
      <c r="AL31" s="193">
        <v>8.159761959258411</v>
      </c>
      <c r="AM31" s="194">
        <v>217</v>
      </c>
      <c r="AN31" s="194">
        <v>293</v>
      </c>
      <c r="AO31" s="192">
        <v>510</v>
      </c>
      <c r="AP31" s="193">
        <v>5.836575875486381</v>
      </c>
      <c r="AQ31" s="192">
        <v>46</v>
      </c>
      <c r="AR31" s="192">
        <v>86</v>
      </c>
      <c r="AS31" s="192">
        <v>132</v>
      </c>
      <c r="AT31" s="193">
        <v>1.5106431677729457</v>
      </c>
      <c r="AU31" s="192">
        <v>31</v>
      </c>
      <c r="AV31" s="192">
        <v>75</v>
      </c>
      <c r="AW31" s="192">
        <v>106</v>
      </c>
      <c r="AX31" s="193">
        <v>1.2130922407873657</v>
      </c>
      <c r="AY31" s="192">
        <v>4329</v>
      </c>
      <c r="AZ31" s="192">
        <v>4409</v>
      </c>
      <c r="BA31" s="192">
        <v>8738</v>
      </c>
    </row>
    <row r="32" spans="1:53" ht="12.75">
      <c r="A32" s="191">
        <v>29</v>
      </c>
      <c r="B32" s="191" t="s">
        <v>356</v>
      </c>
      <c r="C32" s="192">
        <v>240</v>
      </c>
      <c r="D32" s="192">
        <v>224</v>
      </c>
      <c r="E32" s="192">
        <v>464</v>
      </c>
      <c r="F32" s="193">
        <v>5.6153939247246765</v>
      </c>
      <c r="G32" s="192">
        <v>196</v>
      </c>
      <c r="H32" s="192">
        <v>202</v>
      </c>
      <c r="I32" s="192">
        <v>398</v>
      </c>
      <c r="J32" s="193">
        <v>4.816652547500907</v>
      </c>
      <c r="K32" s="192">
        <v>224</v>
      </c>
      <c r="L32" s="192">
        <v>217</v>
      </c>
      <c r="M32" s="192">
        <v>441</v>
      </c>
      <c r="N32" s="193">
        <v>5.337044656904272</v>
      </c>
      <c r="O32" s="192">
        <v>217</v>
      </c>
      <c r="P32" s="192">
        <v>214</v>
      </c>
      <c r="Q32" s="194">
        <v>431</v>
      </c>
      <c r="R32" s="193">
        <v>5.216023236112792</v>
      </c>
      <c r="S32" s="192">
        <v>240</v>
      </c>
      <c r="T32" s="192">
        <v>240</v>
      </c>
      <c r="U32" s="192">
        <v>480</v>
      </c>
      <c r="V32" s="193">
        <v>5.8090281979910445</v>
      </c>
      <c r="W32" s="194">
        <v>917</v>
      </c>
      <c r="X32" s="194">
        <v>989</v>
      </c>
      <c r="Y32" s="194">
        <v>1906</v>
      </c>
      <c r="Z32" s="193">
        <v>23.066682802856107</v>
      </c>
      <c r="AA32" s="194">
        <v>810</v>
      </c>
      <c r="AB32" s="194">
        <v>811</v>
      </c>
      <c r="AC32" s="194">
        <v>1621</v>
      </c>
      <c r="AD32" s="193">
        <v>19.61757231029892</v>
      </c>
      <c r="AE32" s="192">
        <v>301</v>
      </c>
      <c r="AF32" s="192">
        <v>332</v>
      </c>
      <c r="AG32" s="192">
        <v>633</v>
      </c>
      <c r="AH32" s="193">
        <v>7.66065593610069</v>
      </c>
      <c r="AI32" s="194">
        <v>458</v>
      </c>
      <c r="AJ32" s="194">
        <v>478</v>
      </c>
      <c r="AK32" s="194">
        <v>936</v>
      </c>
      <c r="AL32" s="193">
        <v>11.327604986082537</v>
      </c>
      <c r="AM32" s="194">
        <v>285</v>
      </c>
      <c r="AN32" s="194">
        <v>384</v>
      </c>
      <c r="AO32" s="192">
        <v>669</v>
      </c>
      <c r="AP32" s="193">
        <v>8.096333050950017</v>
      </c>
      <c r="AQ32" s="192">
        <v>80</v>
      </c>
      <c r="AR32" s="192">
        <v>109</v>
      </c>
      <c r="AS32" s="192">
        <v>189</v>
      </c>
      <c r="AT32" s="193">
        <v>2.2873048529589735</v>
      </c>
      <c r="AU32" s="192">
        <v>23</v>
      </c>
      <c r="AV32" s="192">
        <v>72</v>
      </c>
      <c r="AW32" s="192">
        <v>95</v>
      </c>
      <c r="AX32" s="193">
        <v>1.1497034975190608</v>
      </c>
      <c r="AY32" s="192">
        <v>3991</v>
      </c>
      <c r="AZ32" s="192">
        <v>4272</v>
      </c>
      <c r="BA32" s="192">
        <v>8263</v>
      </c>
    </row>
    <row r="33" spans="1:53" ht="12.75">
      <c r="A33" s="191">
        <v>30</v>
      </c>
      <c r="B33" s="191" t="s">
        <v>357</v>
      </c>
      <c r="C33" s="192">
        <v>242</v>
      </c>
      <c r="D33" s="192">
        <v>214</v>
      </c>
      <c r="E33" s="192">
        <v>456</v>
      </c>
      <c r="F33" s="193">
        <v>5.8200382897255905</v>
      </c>
      <c r="G33" s="192">
        <v>195</v>
      </c>
      <c r="H33" s="192">
        <v>218</v>
      </c>
      <c r="I33" s="192">
        <v>413</v>
      </c>
      <c r="J33" s="193">
        <v>5.271218889597957</v>
      </c>
      <c r="K33" s="192">
        <v>206</v>
      </c>
      <c r="L33" s="192">
        <v>247</v>
      </c>
      <c r="M33" s="192">
        <v>453</v>
      </c>
      <c r="N33" s="193">
        <v>5.78174856413529</v>
      </c>
      <c r="O33" s="192">
        <v>230</v>
      </c>
      <c r="P33" s="192">
        <v>236</v>
      </c>
      <c r="Q33" s="194">
        <v>466</v>
      </c>
      <c r="R33" s="193">
        <v>5.947670708359923</v>
      </c>
      <c r="S33" s="192">
        <v>279</v>
      </c>
      <c r="T33" s="192">
        <v>201</v>
      </c>
      <c r="U33" s="192">
        <v>480</v>
      </c>
      <c r="V33" s="193">
        <v>6.12635609444799</v>
      </c>
      <c r="W33" s="194">
        <v>1248</v>
      </c>
      <c r="X33" s="194">
        <v>971</v>
      </c>
      <c r="Y33" s="194">
        <v>2219</v>
      </c>
      <c r="Z33" s="193">
        <v>28.32163369495852</v>
      </c>
      <c r="AA33" s="194">
        <v>775</v>
      </c>
      <c r="AB33" s="194">
        <v>669</v>
      </c>
      <c r="AC33" s="194">
        <v>1444</v>
      </c>
      <c r="AD33" s="193">
        <v>18.4301212507977</v>
      </c>
      <c r="AE33" s="192">
        <v>207</v>
      </c>
      <c r="AF33" s="192">
        <v>245</v>
      </c>
      <c r="AG33" s="192">
        <v>452</v>
      </c>
      <c r="AH33" s="193">
        <v>5.768985322271857</v>
      </c>
      <c r="AI33" s="194">
        <v>412</v>
      </c>
      <c r="AJ33" s="194">
        <v>394</v>
      </c>
      <c r="AK33" s="194">
        <v>806</v>
      </c>
      <c r="AL33" s="193">
        <v>10.28717294192725</v>
      </c>
      <c r="AM33" s="194">
        <v>223</v>
      </c>
      <c r="AN33" s="194">
        <v>257</v>
      </c>
      <c r="AO33" s="192">
        <v>480</v>
      </c>
      <c r="AP33" s="193">
        <v>6.12635609444799</v>
      </c>
      <c r="AQ33" s="192">
        <v>48</v>
      </c>
      <c r="AR33" s="192">
        <v>59</v>
      </c>
      <c r="AS33" s="192">
        <v>107</v>
      </c>
      <c r="AT33" s="193">
        <v>1.3656668793873643</v>
      </c>
      <c r="AU33" s="192">
        <v>14</v>
      </c>
      <c r="AV33" s="192">
        <v>45</v>
      </c>
      <c r="AW33" s="192">
        <v>59</v>
      </c>
      <c r="AX33" s="193">
        <v>0.7530312699425654</v>
      </c>
      <c r="AY33" s="192">
        <v>4079</v>
      </c>
      <c r="AZ33" s="192">
        <v>3756</v>
      </c>
      <c r="BA33" s="192">
        <v>7835</v>
      </c>
    </row>
    <row r="34" spans="1:53" ht="12.75">
      <c r="A34" s="191">
        <v>31</v>
      </c>
      <c r="B34" s="191" t="s">
        <v>358</v>
      </c>
      <c r="C34" s="192">
        <v>193</v>
      </c>
      <c r="D34" s="192">
        <v>212</v>
      </c>
      <c r="E34" s="192">
        <v>405</v>
      </c>
      <c r="F34" s="193">
        <v>4.957160342717258</v>
      </c>
      <c r="G34" s="192">
        <v>207</v>
      </c>
      <c r="H34" s="192">
        <v>181</v>
      </c>
      <c r="I34" s="192">
        <v>388</v>
      </c>
      <c r="J34" s="193">
        <v>4.749082007343941</v>
      </c>
      <c r="K34" s="192">
        <v>231</v>
      </c>
      <c r="L34" s="192">
        <v>245</v>
      </c>
      <c r="M34" s="192">
        <v>476</v>
      </c>
      <c r="N34" s="193">
        <v>5.826193390452876</v>
      </c>
      <c r="O34" s="192">
        <v>242</v>
      </c>
      <c r="P34" s="192">
        <v>250</v>
      </c>
      <c r="Q34" s="194">
        <v>492</v>
      </c>
      <c r="R34" s="193">
        <v>6.02203182374541</v>
      </c>
      <c r="S34" s="192">
        <v>195</v>
      </c>
      <c r="T34" s="192">
        <v>198</v>
      </c>
      <c r="U34" s="192">
        <v>393</v>
      </c>
      <c r="V34" s="193">
        <v>4.810281517747858</v>
      </c>
      <c r="W34" s="194">
        <v>899</v>
      </c>
      <c r="X34" s="194">
        <v>945</v>
      </c>
      <c r="Y34" s="194">
        <v>1844</v>
      </c>
      <c r="Z34" s="193">
        <v>22.570379436964505</v>
      </c>
      <c r="AA34" s="194">
        <v>771</v>
      </c>
      <c r="AB34" s="194">
        <v>808</v>
      </c>
      <c r="AC34" s="194">
        <v>1579</v>
      </c>
      <c r="AD34" s="193">
        <v>19.326805385556916</v>
      </c>
      <c r="AE34" s="192">
        <v>279</v>
      </c>
      <c r="AF34" s="192">
        <v>317</v>
      </c>
      <c r="AG34" s="192">
        <v>596</v>
      </c>
      <c r="AH34" s="193">
        <v>7.2949816401468786</v>
      </c>
      <c r="AI34" s="194">
        <v>487</v>
      </c>
      <c r="AJ34" s="194">
        <v>521</v>
      </c>
      <c r="AK34" s="194">
        <v>1008</v>
      </c>
      <c r="AL34" s="193">
        <v>12.33782129742962</v>
      </c>
      <c r="AM34" s="194">
        <v>296</v>
      </c>
      <c r="AN34" s="194">
        <v>388</v>
      </c>
      <c r="AO34" s="192">
        <v>684</v>
      </c>
      <c r="AP34" s="193">
        <v>8.372093023255815</v>
      </c>
      <c r="AQ34" s="192">
        <v>84</v>
      </c>
      <c r="AR34" s="192">
        <v>127</v>
      </c>
      <c r="AS34" s="192">
        <v>211</v>
      </c>
      <c r="AT34" s="193">
        <v>2.5826193390452876</v>
      </c>
      <c r="AU34" s="192">
        <v>30</v>
      </c>
      <c r="AV34" s="192">
        <v>64</v>
      </c>
      <c r="AW34" s="192">
        <v>94</v>
      </c>
      <c r="AX34" s="193">
        <v>1.1505507955936352</v>
      </c>
      <c r="AY34" s="192">
        <v>3914</v>
      </c>
      <c r="AZ34" s="192">
        <v>4256</v>
      </c>
      <c r="BA34" s="192">
        <v>8170</v>
      </c>
    </row>
    <row r="35" spans="1:53" ht="12.75">
      <c r="A35" s="191">
        <v>32</v>
      </c>
      <c r="B35" s="191" t="s">
        <v>359</v>
      </c>
      <c r="C35" s="192">
        <v>79</v>
      </c>
      <c r="D35" s="192">
        <v>81</v>
      </c>
      <c r="E35" s="192">
        <v>160</v>
      </c>
      <c r="F35" s="193">
        <v>2.237762237762238</v>
      </c>
      <c r="G35" s="192">
        <v>77</v>
      </c>
      <c r="H35" s="192">
        <v>51</v>
      </c>
      <c r="I35" s="192">
        <v>128</v>
      </c>
      <c r="J35" s="193">
        <v>1.7902097902097902</v>
      </c>
      <c r="K35" s="192">
        <v>45</v>
      </c>
      <c r="L35" s="192">
        <v>57</v>
      </c>
      <c r="M35" s="192">
        <v>102</v>
      </c>
      <c r="N35" s="193">
        <v>1.4265734265734267</v>
      </c>
      <c r="O35" s="192">
        <v>654</v>
      </c>
      <c r="P35" s="192">
        <v>552</v>
      </c>
      <c r="Q35" s="194">
        <v>1206</v>
      </c>
      <c r="R35" s="193">
        <v>16.867132867132867</v>
      </c>
      <c r="S35" s="192">
        <v>1466</v>
      </c>
      <c r="T35" s="192">
        <v>1069</v>
      </c>
      <c r="U35" s="192">
        <v>2535</v>
      </c>
      <c r="V35" s="193">
        <v>35.45454545454545</v>
      </c>
      <c r="W35" s="194">
        <v>1041</v>
      </c>
      <c r="X35" s="194">
        <v>793</v>
      </c>
      <c r="Y35" s="194">
        <v>1834</v>
      </c>
      <c r="Z35" s="193">
        <v>25.650349650349654</v>
      </c>
      <c r="AA35" s="194">
        <v>299</v>
      </c>
      <c r="AB35" s="194">
        <v>248</v>
      </c>
      <c r="AC35" s="194">
        <v>547</v>
      </c>
      <c r="AD35" s="193">
        <v>7.65034965034965</v>
      </c>
      <c r="AE35" s="192">
        <v>70</v>
      </c>
      <c r="AF35" s="192">
        <v>86</v>
      </c>
      <c r="AG35" s="192">
        <v>156</v>
      </c>
      <c r="AH35" s="193">
        <v>2.181818181818182</v>
      </c>
      <c r="AI35" s="194">
        <v>118</v>
      </c>
      <c r="AJ35" s="194">
        <v>110</v>
      </c>
      <c r="AK35" s="194">
        <v>228</v>
      </c>
      <c r="AL35" s="193">
        <v>3.1888111888111887</v>
      </c>
      <c r="AM35" s="194">
        <v>65</v>
      </c>
      <c r="AN35" s="194">
        <v>102</v>
      </c>
      <c r="AO35" s="192">
        <v>167</v>
      </c>
      <c r="AP35" s="193">
        <v>2.335664335664336</v>
      </c>
      <c r="AQ35" s="192">
        <v>9</v>
      </c>
      <c r="AR35" s="192">
        <v>38</v>
      </c>
      <c r="AS35" s="192">
        <v>47</v>
      </c>
      <c r="AT35" s="193">
        <v>0.6573426573426574</v>
      </c>
      <c r="AU35" s="192">
        <v>12</v>
      </c>
      <c r="AV35" s="192">
        <v>28</v>
      </c>
      <c r="AW35" s="192">
        <v>40</v>
      </c>
      <c r="AX35" s="193">
        <v>0.5594405594405595</v>
      </c>
      <c r="AY35" s="192">
        <v>3935</v>
      </c>
      <c r="AZ35" s="192">
        <v>3215</v>
      </c>
      <c r="BA35" s="192">
        <v>7150</v>
      </c>
    </row>
    <row r="36" spans="1:53" ht="12.75">
      <c r="A36" s="191">
        <v>33</v>
      </c>
      <c r="B36" s="191" t="s">
        <v>111</v>
      </c>
      <c r="C36" s="192">
        <v>271</v>
      </c>
      <c r="D36" s="192">
        <v>235</v>
      </c>
      <c r="E36" s="192">
        <v>506</v>
      </c>
      <c r="F36" s="193">
        <v>5.386990311934419</v>
      </c>
      <c r="G36" s="192">
        <v>280</v>
      </c>
      <c r="H36" s="192">
        <v>261</v>
      </c>
      <c r="I36" s="192">
        <v>541</v>
      </c>
      <c r="J36" s="193">
        <v>5.759608218886405</v>
      </c>
      <c r="K36" s="192">
        <v>293</v>
      </c>
      <c r="L36" s="192">
        <v>288</v>
      </c>
      <c r="M36" s="192">
        <v>581</v>
      </c>
      <c r="N36" s="193">
        <v>6.18545725540296</v>
      </c>
      <c r="O36" s="192">
        <v>302</v>
      </c>
      <c r="P36" s="192">
        <v>289</v>
      </c>
      <c r="Q36" s="194">
        <v>591</v>
      </c>
      <c r="R36" s="193">
        <v>6.291919514532099</v>
      </c>
      <c r="S36" s="192">
        <v>182</v>
      </c>
      <c r="T36" s="192">
        <v>189</v>
      </c>
      <c r="U36" s="192">
        <v>371</v>
      </c>
      <c r="V36" s="193">
        <v>3.9497498136910467</v>
      </c>
      <c r="W36" s="194">
        <v>1074</v>
      </c>
      <c r="X36" s="194">
        <v>1104</v>
      </c>
      <c r="Y36" s="194">
        <v>2178</v>
      </c>
      <c r="Z36" s="193">
        <v>23.187480038326413</v>
      </c>
      <c r="AA36" s="194">
        <v>998</v>
      </c>
      <c r="AB36" s="194">
        <v>1044</v>
      </c>
      <c r="AC36" s="194">
        <v>2042</v>
      </c>
      <c r="AD36" s="193">
        <v>21.73959331417013</v>
      </c>
      <c r="AE36" s="192">
        <v>335</v>
      </c>
      <c r="AF36" s="192">
        <v>358</v>
      </c>
      <c r="AG36" s="192">
        <v>693</v>
      </c>
      <c r="AH36" s="193">
        <v>7.377834557649314</v>
      </c>
      <c r="AI36" s="194">
        <v>492</v>
      </c>
      <c r="AJ36" s="194">
        <v>495</v>
      </c>
      <c r="AK36" s="194">
        <v>987</v>
      </c>
      <c r="AL36" s="193">
        <v>10.507824976045992</v>
      </c>
      <c r="AM36" s="194">
        <v>273</v>
      </c>
      <c r="AN36" s="194">
        <v>360</v>
      </c>
      <c r="AO36" s="192">
        <v>633</v>
      </c>
      <c r="AP36" s="193">
        <v>6.7390610028744815</v>
      </c>
      <c r="AQ36" s="192">
        <v>71</v>
      </c>
      <c r="AR36" s="192">
        <v>101</v>
      </c>
      <c r="AS36" s="192">
        <v>172</v>
      </c>
      <c r="AT36" s="193">
        <v>1.831150857021186</v>
      </c>
      <c r="AU36" s="192">
        <v>18</v>
      </c>
      <c r="AV36" s="192">
        <v>80</v>
      </c>
      <c r="AW36" s="192">
        <v>98</v>
      </c>
      <c r="AX36" s="193">
        <v>1.0433301394655596</v>
      </c>
      <c r="AY36" s="192">
        <v>4589</v>
      </c>
      <c r="AZ36" s="192">
        <v>4804</v>
      </c>
      <c r="BA36" s="192">
        <v>9393</v>
      </c>
    </row>
    <row r="37" spans="1:53" ht="12.75">
      <c r="A37" s="191">
        <v>34</v>
      </c>
      <c r="B37" s="191" t="s">
        <v>360</v>
      </c>
      <c r="C37" s="192">
        <v>112</v>
      </c>
      <c r="D37" s="192">
        <v>112</v>
      </c>
      <c r="E37" s="192">
        <v>224</v>
      </c>
      <c r="F37" s="193">
        <v>2.847336977246727</v>
      </c>
      <c r="G37" s="192">
        <v>138</v>
      </c>
      <c r="H37" s="192">
        <v>124</v>
      </c>
      <c r="I37" s="192">
        <v>262</v>
      </c>
      <c r="J37" s="193">
        <v>3.3303673573153683</v>
      </c>
      <c r="K37" s="192">
        <v>141</v>
      </c>
      <c r="L37" s="192">
        <v>108</v>
      </c>
      <c r="M37" s="192">
        <v>249</v>
      </c>
      <c r="N37" s="193">
        <v>3.165120122028728</v>
      </c>
      <c r="O37" s="192">
        <v>491</v>
      </c>
      <c r="P37" s="192">
        <v>518</v>
      </c>
      <c r="Q37" s="194">
        <v>1009</v>
      </c>
      <c r="R37" s="193">
        <v>12.82572772340155</v>
      </c>
      <c r="S37" s="192">
        <v>1182</v>
      </c>
      <c r="T37" s="192">
        <v>1183</v>
      </c>
      <c r="U37" s="192">
        <v>2365</v>
      </c>
      <c r="V37" s="193">
        <v>30.06228549637727</v>
      </c>
      <c r="W37" s="194">
        <v>1159</v>
      </c>
      <c r="X37" s="194">
        <v>904</v>
      </c>
      <c r="Y37" s="194">
        <v>2063</v>
      </c>
      <c r="Z37" s="193">
        <v>26.223465107410703</v>
      </c>
      <c r="AA37" s="194">
        <v>357</v>
      </c>
      <c r="AB37" s="194">
        <v>367</v>
      </c>
      <c r="AC37" s="194">
        <v>724</v>
      </c>
      <c r="AD37" s="193">
        <v>9.202999872886743</v>
      </c>
      <c r="AE37" s="192">
        <v>113</v>
      </c>
      <c r="AF37" s="192">
        <v>114</v>
      </c>
      <c r="AG37" s="192">
        <v>227</v>
      </c>
      <c r="AH37" s="193">
        <v>2.8854709546205672</v>
      </c>
      <c r="AI37" s="194">
        <v>154</v>
      </c>
      <c r="AJ37" s="194">
        <v>175</v>
      </c>
      <c r="AK37" s="194">
        <v>329</v>
      </c>
      <c r="AL37" s="193">
        <v>4.1820261853311305</v>
      </c>
      <c r="AM37" s="194">
        <v>113</v>
      </c>
      <c r="AN37" s="194">
        <v>148</v>
      </c>
      <c r="AO37" s="192">
        <v>261</v>
      </c>
      <c r="AP37" s="193">
        <v>3.317656031524088</v>
      </c>
      <c r="AQ37" s="192">
        <v>21</v>
      </c>
      <c r="AR37" s="192">
        <v>71</v>
      </c>
      <c r="AS37" s="192">
        <v>92</v>
      </c>
      <c r="AT37" s="193">
        <v>1.169441972797763</v>
      </c>
      <c r="AU37" s="192">
        <v>17</v>
      </c>
      <c r="AV37" s="192">
        <v>45</v>
      </c>
      <c r="AW37" s="192">
        <v>62</v>
      </c>
      <c r="AX37" s="193">
        <v>0.788102199059362</v>
      </c>
      <c r="AY37" s="192">
        <v>3998</v>
      </c>
      <c r="AZ37" s="192">
        <v>3869</v>
      </c>
      <c r="BA37" s="192">
        <v>7867</v>
      </c>
    </row>
    <row r="38" spans="1:53" ht="12.75">
      <c r="A38" s="191">
        <v>35</v>
      </c>
      <c r="B38" s="191" t="s">
        <v>361</v>
      </c>
      <c r="C38" s="192">
        <v>494</v>
      </c>
      <c r="D38" s="192">
        <v>475</v>
      </c>
      <c r="E38" s="192">
        <v>969</v>
      </c>
      <c r="F38" s="193">
        <v>5.768200488124293</v>
      </c>
      <c r="G38" s="192">
        <v>517</v>
      </c>
      <c r="H38" s="192">
        <v>522</v>
      </c>
      <c r="I38" s="192">
        <v>1039</v>
      </c>
      <c r="J38" s="193">
        <v>6.184891957854634</v>
      </c>
      <c r="K38" s="192">
        <v>537</v>
      </c>
      <c r="L38" s="192">
        <v>537</v>
      </c>
      <c r="M38" s="192">
        <v>1074</v>
      </c>
      <c r="N38" s="193">
        <v>6.393237692719805</v>
      </c>
      <c r="O38" s="192">
        <v>540</v>
      </c>
      <c r="P38" s="192">
        <v>502</v>
      </c>
      <c r="Q38" s="194">
        <v>1042</v>
      </c>
      <c r="R38" s="193">
        <v>6.20275016370022</v>
      </c>
      <c r="S38" s="192">
        <v>411</v>
      </c>
      <c r="T38" s="192">
        <v>425</v>
      </c>
      <c r="U38" s="192">
        <v>836</v>
      </c>
      <c r="V38" s="193">
        <v>4.976486695636645</v>
      </c>
      <c r="W38" s="194">
        <v>2194</v>
      </c>
      <c r="X38" s="194">
        <v>2313</v>
      </c>
      <c r="Y38" s="194">
        <v>4507</v>
      </c>
      <c r="Z38" s="193">
        <v>26.828977915352105</v>
      </c>
      <c r="AA38" s="194">
        <v>1725</v>
      </c>
      <c r="AB38" s="194">
        <v>1868</v>
      </c>
      <c r="AC38" s="194">
        <v>3593</v>
      </c>
      <c r="AD38" s="193">
        <v>21.38817786773022</v>
      </c>
      <c r="AE38" s="192">
        <v>627</v>
      </c>
      <c r="AF38" s="192">
        <v>596</v>
      </c>
      <c r="AG38" s="192">
        <v>1223</v>
      </c>
      <c r="AH38" s="193">
        <v>7.280195249717244</v>
      </c>
      <c r="AI38" s="194">
        <v>746</v>
      </c>
      <c r="AJ38" s="194">
        <v>725</v>
      </c>
      <c r="AK38" s="194">
        <v>1471</v>
      </c>
      <c r="AL38" s="193">
        <v>8.756473599619024</v>
      </c>
      <c r="AM38" s="194">
        <v>360</v>
      </c>
      <c r="AN38" s="194">
        <v>423</v>
      </c>
      <c r="AO38" s="192">
        <v>783</v>
      </c>
      <c r="AP38" s="193">
        <v>4.660991725697959</v>
      </c>
      <c r="AQ38" s="192">
        <v>70</v>
      </c>
      <c r="AR38" s="192">
        <v>115</v>
      </c>
      <c r="AS38" s="192">
        <v>185</v>
      </c>
      <c r="AT38" s="193">
        <v>1.101256027144473</v>
      </c>
      <c r="AU38" s="192">
        <v>23</v>
      </c>
      <c r="AV38" s="192">
        <v>54</v>
      </c>
      <c r="AW38" s="192">
        <v>77</v>
      </c>
      <c r="AX38" s="193">
        <v>0.4583606167033752</v>
      </c>
      <c r="AY38" s="192">
        <v>8244</v>
      </c>
      <c r="AZ38" s="192">
        <v>8555</v>
      </c>
      <c r="BA38" s="192">
        <v>16799</v>
      </c>
    </row>
    <row r="39" spans="1:53" ht="12.75">
      <c r="A39" s="191">
        <v>36</v>
      </c>
      <c r="B39" s="191" t="s">
        <v>362</v>
      </c>
      <c r="C39" s="192">
        <v>247</v>
      </c>
      <c r="D39" s="192">
        <v>259</v>
      </c>
      <c r="E39" s="192">
        <v>506</v>
      </c>
      <c r="F39" s="193">
        <v>6.395348837209303</v>
      </c>
      <c r="G39" s="192">
        <v>280</v>
      </c>
      <c r="H39" s="192">
        <v>257</v>
      </c>
      <c r="I39" s="192">
        <v>537</v>
      </c>
      <c r="J39" s="193">
        <v>6.787158746208291</v>
      </c>
      <c r="K39" s="192">
        <v>245</v>
      </c>
      <c r="L39" s="192">
        <v>241</v>
      </c>
      <c r="M39" s="192">
        <v>486</v>
      </c>
      <c r="N39" s="193">
        <v>6.142568250758342</v>
      </c>
      <c r="O39" s="192">
        <v>235</v>
      </c>
      <c r="P39" s="192">
        <v>223</v>
      </c>
      <c r="Q39" s="194">
        <v>458</v>
      </c>
      <c r="R39" s="193">
        <v>5.788675429726997</v>
      </c>
      <c r="S39" s="192">
        <v>173</v>
      </c>
      <c r="T39" s="192">
        <v>156</v>
      </c>
      <c r="U39" s="192">
        <v>329</v>
      </c>
      <c r="V39" s="193">
        <v>4.158240647118301</v>
      </c>
      <c r="W39" s="194">
        <v>1066</v>
      </c>
      <c r="X39" s="194">
        <v>1164</v>
      </c>
      <c r="Y39" s="194">
        <v>2230</v>
      </c>
      <c r="Z39" s="193">
        <v>28.185035389282103</v>
      </c>
      <c r="AA39" s="194">
        <v>903</v>
      </c>
      <c r="AB39" s="194">
        <v>842</v>
      </c>
      <c r="AC39" s="194">
        <v>1745</v>
      </c>
      <c r="AD39" s="193">
        <v>22.055106167846308</v>
      </c>
      <c r="AE39" s="192">
        <v>269</v>
      </c>
      <c r="AF39" s="192">
        <v>257</v>
      </c>
      <c r="AG39" s="192">
        <v>526</v>
      </c>
      <c r="AH39" s="193">
        <v>6.648129423660262</v>
      </c>
      <c r="AI39" s="194">
        <v>306</v>
      </c>
      <c r="AJ39" s="194">
        <v>319</v>
      </c>
      <c r="AK39" s="194">
        <v>625</v>
      </c>
      <c r="AL39" s="193">
        <v>7.899393326592517</v>
      </c>
      <c r="AM39" s="194">
        <v>161</v>
      </c>
      <c r="AN39" s="194">
        <v>170</v>
      </c>
      <c r="AO39" s="192">
        <v>331</v>
      </c>
      <c r="AP39" s="193">
        <v>4.183518705763397</v>
      </c>
      <c r="AQ39" s="192">
        <v>35</v>
      </c>
      <c r="AR39" s="192">
        <v>64</v>
      </c>
      <c r="AS39" s="192">
        <v>99</v>
      </c>
      <c r="AT39" s="193">
        <v>1.2512639029322548</v>
      </c>
      <c r="AU39" s="192">
        <v>9</v>
      </c>
      <c r="AV39" s="192">
        <v>31</v>
      </c>
      <c r="AW39" s="192">
        <v>40</v>
      </c>
      <c r="AX39" s="193">
        <v>0.5055611729019212</v>
      </c>
      <c r="AY39" s="192">
        <v>3929</v>
      </c>
      <c r="AZ39" s="192">
        <v>3983</v>
      </c>
      <c r="BA39" s="192">
        <v>7912</v>
      </c>
    </row>
    <row r="40" spans="1:53" ht="12.75">
      <c r="A40" s="191">
        <v>37</v>
      </c>
      <c r="B40" s="191" t="s">
        <v>363</v>
      </c>
      <c r="C40" s="192">
        <v>176</v>
      </c>
      <c r="D40" s="192">
        <v>191</v>
      </c>
      <c r="E40" s="192">
        <v>367</v>
      </c>
      <c r="F40" s="193">
        <v>4.404176167046682</v>
      </c>
      <c r="G40" s="192">
        <v>156</v>
      </c>
      <c r="H40" s="192">
        <v>152</v>
      </c>
      <c r="I40" s="192">
        <v>308</v>
      </c>
      <c r="J40" s="193">
        <v>3.6961478459138366</v>
      </c>
      <c r="K40" s="192">
        <v>147</v>
      </c>
      <c r="L40" s="192">
        <v>153</v>
      </c>
      <c r="M40" s="192">
        <v>300</v>
      </c>
      <c r="N40" s="193">
        <v>3.6001440057602307</v>
      </c>
      <c r="O40" s="192">
        <v>369</v>
      </c>
      <c r="P40" s="192">
        <v>380</v>
      </c>
      <c r="Q40" s="194">
        <v>749</v>
      </c>
      <c r="R40" s="193">
        <v>8.988359534381376</v>
      </c>
      <c r="S40" s="192">
        <v>661</v>
      </c>
      <c r="T40" s="192">
        <v>615</v>
      </c>
      <c r="U40" s="192">
        <v>1276</v>
      </c>
      <c r="V40" s="193">
        <v>15.312612504500182</v>
      </c>
      <c r="W40" s="194">
        <v>1783</v>
      </c>
      <c r="X40" s="194">
        <v>1486</v>
      </c>
      <c r="Y40" s="194">
        <v>3269</v>
      </c>
      <c r="Z40" s="193">
        <v>39.22956918276731</v>
      </c>
      <c r="AA40" s="194">
        <v>562</v>
      </c>
      <c r="AB40" s="194">
        <v>560</v>
      </c>
      <c r="AC40" s="194">
        <v>1122</v>
      </c>
      <c r="AD40" s="193">
        <v>13.464538581543263</v>
      </c>
      <c r="AE40" s="192">
        <v>161</v>
      </c>
      <c r="AF40" s="192">
        <v>167</v>
      </c>
      <c r="AG40" s="192">
        <v>328</v>
      </c>
      <c r="AH40" s="193">
        <v>3.936157446297852</v>
      </c>
      <c r="AI40" s="194">
        <v>162</v>
      </c>
      <c r="AJ40" s="194">
        <v>181</v>
      </c>
      <c r="AK40" s="194">
        <v>343</v>
      </c>
      <c r="AL40" s="193">
        <v>4.1161646465858635</v>
      </c>
      <c r="AM40" s="194">
        <v>73</v>
      </c>
      <c r="AN40" s="194">
        <v>101</v>
      </c>
      <c r="AO40" s="192">
        <v>174</v>
      </c>
      <c r="AP40" s="193">
        <v>2.088083523340934</v>
      </c>
      <c r="AQ40" s="192">
        <v>20</v>
      </c>
      <c r="AR40" s="192">
        <v>33</v>
      </c>
      <c r="AS40" s="192">
        <v>53</v>
      </c>
      <c r="AT40" s="193">
        <v>0.6360254410176407</v>
      </c>
      <c r="AU40" s="192">
        <v>7</v>
      </c>
      <c r="AV40" s="192">
        <v>37</v>
      </c>
      <c r="AW40" s="192">
        <v>44</v>
      </c>
      <c r="AX40" s="193">
        <v>0.5280211208448338</v>
      </c>
      <c r="AY40" s="192">
        <v>4277</v>
      </c>
      <c r="AZ40" s="192">
        <v>4056</v>
      </c>
      <c r="BA40" s="192">
        <v>8333</v>
      </c>
    </row>
    <row r="41" spans="1:53" ht="12.75">
      <c r="A41" s="191">
        <v>38</v>
      </c>
      <c r="B41" s="191" t="s">
        <v>364</v>
      </c>
      <c r="C41" s="192">
        <v>230</v>
      </c>
      <c r="D41" s="192">
        <v>250</v>
      </c>
      <c r="E41" s="192">
        <v>480</v>
      </c>
      <c r="F41" s="193">
        <v>5.259121288484716</v>
      </c>
      <c r="G41" s="192">
        <v>218</v>
      </c>
      <c r="H41" s="192">
        <v>220</v>
      </c>
      <c r="I41" s="192">
        <v>438</v>
      </c>
      <c r="J41" s="193">
        <v>4.798948175742303</v>
      </c>
      <c r="K41" s="192">
        <v>266</v>
      </c>
      <c r="L41" s="192">
        <v>230</v>
      </c>
      <c r="M41" s="192">
        <v>496</v>
      </c>
      <c r="N41" s="193">
        <v>5.434425331434206</v>
      </c>
      <c r="O41" s="192">
        <v>375</v>
      </c>
      <c r="P41" s="192">
        <v>390</v>
      </c>
      <c r="Q41" s="194">
        <v>765</v>
      </c>
      <c r="R41" s="193">
        <v>8.381724553522515</v>
      </c>
      <c r="S41" s="192">
        <v>462</v>
      </c>
      <c r="T41" s="192">
        <v>564</v>
      </c>
      <c r="U41" s="192">
        <v>1026</v>
      </c>
      <c r="V41" s="193">
        <v>11.24137175413608</v>
      </c>
      <c r="W41" s="194">
        <v>1149</v>
      </c>
      <c r="X41" s="194">
        <v>1213</v>
      </c>
      <c r="Y41" s="194">
        <v>2362</v>
      </c>
      <c r="Z41" s="193">
        <v>25.879259340418535</v>
      </c>
      <c r="AA41" s="194">
        <v>838</v>
      </c>
      <c r="AB41" s="194">
        <v>856</v>
      </c>
      <c r="AC41" s="194">
        <v>1694</v>
      </c>
      <c r="AD41" s="193">
        <v>18.56031554727731</v>
      </c>
      <c r="AE41" s="192">
        <v>202</v>
      </c>
      <c r="AF41" s="192">
        <v>241</v>
      </c>
      <c r="AG41" s="192">
        <v>443</v>
      </c>
      <c r="AH41" s="193">
        <v>4.853730689164019</v>
      </c>
      <c r="AI41" s="194">
        <v>280</v>
      </c>
      <c r="AJ41" s="194">
        <v>340</v>
      </c>
      <c r="AK41" s="194">
        <v>620</v>
      </c>
      <c r="AL41" s="193">
        <v>6.793031664292758</v>
      </c>
      <c r="AM41" s="194">
        <v>226</v>
      </c>
      <c r="AN41" s="194">
        <v>307</v>
      </c>
      <c r="AO41" s="192">
        <v>533</v>
      </c>
      <c r="AP41" s="193">
        <v>5.839815930754903</v>
      </c>
      <c r="AQ41" s="192">
        <v>80</v>
      </c>
      <c r="AR41" s="192">
        <v>102</v>
      </c>
      <c r="AS41" s="192">
        <v>182</v>
      </c>
      <c r="AT41" s="193">
        <v>1.9940834885504546</v>
      </c>
      <c r="AU41" s="192">
        <v>27</v>
      </c>
      <c r="AV41" s="192">
        <v>61</v>
      </c>
      <c r="AW41" s="192">
        <v>88</v>
      </c>
      <c r="AX41" s="193">
        <v>0.9641722362221978</v>
      </c>
      <c r="AY41" s="192">
        <v>4353</v>
      </c>
      <c r="AZ41" s="192">
        <v>4774</v>
      </c>
      <c r="BA41" s="192">
        <v>9127</v>
      </c>
    </row>
    <row r="42" spans="1:53" ht="12.75">
      <c r="A42" s="191">
        <v>39</v>
      </c>
      <c r="B42" s="191" t="s">
        <v>112</v>
      </c>
      <c r="C42" s="192">
        <v>220</v>
      </c>
      <c r="D42" s="192">
        <v>229</v>
      </c>
      <c r="E42" s="192">
        <v>449</v>
      </c>
      <c r="F42" s="193">
        <v>5.2954357825215235</v>
      </c>
      <c r="G42" s="192">
        <v>240</v>
      </c>
      <c r="H42" s="192">
        <v>208</v>
      </c>
      <c r="I42" s="192">
        <v>448</v>
      </c>
      <c r="J42" s="193">
        <v>5.28364193890789</v>
      </c>
      <c r="K42" s="192">
        <v>274</v>
      </c>
      <c r="L42" s="192">
        <v>226</v>
      </c>
      <c r="M42" s="192">
        <v>500</v>
      </c>
      <c r="N42" s="193">
        <v>5.896921806816842</v>
      </c>
      <c r="O42" s="192">
        <v>276</v>
      </c>
      <c r="P42" s="192">
        <v>280</v>
      </c>
      <c r="Q42" s="194">
        <v>556</v>
      </c>
      <c r="R42" s="193">
        <v>6.557377049180328</v>
      </c>
      <c r="S42" s="192">
        <v>294</v>
      </c>
      <c r="T42" s="192">
        <v>254</v>
      </c>
      <c r="U42" s="192">
        <v>548</v>
      </c>
      <c r="V42" s="193">
        <v>6.463026300271259</v>
      </c>
      <c r="W42" s="194">
        <v>1006</v>
      </c>
      <c r="X42" s="194">
        <v>988</v>
      </c>
      <c r="Y42" s="194">
        <v>1994</v>
      </c>
      <c r="Z42" s="193">
        <v>23.516924165585564</v>
      </c>
      <c r="AA42" s="194">
        <v>975</v>
      </c>
      <c r="AB42" s="194">
        <v>965</v>
      </c>
      <c r="AC42" s="194">
        <v>1940</v>
      </c>
      <c r="AD42" s="193">
        <v>22.880056610449344</v>
      </c>
      <c r="AE42" s="192">
        <v>311</v>
      </c>
      <c r="AF42" s="192">
        <v>284</v>
      </c>
      <c r="AG42" s="192">
        <v>595</v>
      </c>
      <c r="AH42" s="193">
        <v>7.017336950112041</v>
      </c>
      <c r="AI42" s="194">
        <v>365</v>
      </c>
      <c r="AJ42" s="194">
        <v>404</v>
      </c>
      <c r="AK42" s="194">
        <v>769</v>
      </c>
      <c r="AL42" s="193">
        <v>9.069465738884302</v>
      </c>
      <c r="AM42" s="194">
        <v>207</v>
      </c>
      <c r="AN42" s="194">
        <v>265</v>
      </c>
      <c r="AO42" s="192">
        <v>472</v>
      </c>
      <c r="AP42" s="193">
        <v>5.566694185635098</v>
      </c>
      <c r="AQ42" s="192">
        <v>47</v>
      </c>
      <c r="AR42" s="192">
        <v>94</v>
      </c>
      <c r="AS42" s="192">
        <v>141</v>
      </c>
      <c r="AT42" s="193">
        <v>1.6629319495223494</v>
      </c>
      <c r="AU42" s="192">
        <v>16</v>
      </c>
      <c r="AV42" s="192">
        <v>51</v>
      </c>
      <c r="AW42" s="192">
        <v>67</v>
      </c>
      <c r="AX42" s="193">
        <v>0.7901875221134568</v>
      </c>
      <c r="AY42" s="192">
        <v>4231</v>
      </c>
      <c r="AZ42" s="192">
        <v>4248</v>
      </c>
      <c r="BA42" s="192">
        <v>8479</v>
      </c>
    </row>
    <row r="43" spans="1:53" ht="12.75">
      <c r="A43" s="191">
        <v>40</v>
      </c>
      <c r="B43" s="191" t="s">
        <v>365</v>
      </c>
      <c r="C43" s="192">
        <v>215</v>
      </c>
      <c r="D43" s="192">
        <v>191</v>
      </c>
      <c r="E43" s="192">
        <v>406</v>
      </c>
      <c r="F43" s="193">
        <v>4.679575841401568</v>
      </c>
      <c r="G43" s="192">
        <v>198</v>
      </c>
      <c r="H43" s="192">
        <v>183</v>
      </c>
      <c r="I43" s="192">
        <v>381</v>
      </c>
      <c r="J43" s="193">
        <v>4.391424619640387</v>
      </c>
      <c r="K43" s="192">
        <v>254</v>
      </c>
      <c r="L43" s="192">
        <v>225</v>
      </c>
      <c r="M43" s="192">
        <v>479</v>
      </c>
      <c r="N43" s="193">
        <v>5.520977408944214</v>
      </c>
      <c r="O43" s="192">
        <v>223</v>
      </c>
      <c r="P43" s="192">
        <v>252</v>
      </c>
      <c r="Q43" s="194">
        <v>475</v>
      </c>
      <c r="R43" s="193">
        <v>5.474873213462425</v>
      </c>
      <c r="S43" s="192">
        <v>209</v>
      </c>
      <c r="T43" s="192">
        <v>177</v>
      </c>
      <c r="U43" s="192">
        <v>386</v>
      </c>
      <c r="V43" s="193">
        <v>4.4490548639926235</v>
      </c>
      <c r="W43" s="194">
        <v>890</v>
      </c>
      <c r="X43" s="194">
        <v>955</v>
      </c>
      <c r="Y43" s="194">
        <v>1845</v>
      </c>
      <c r="Z43" s="193">
        <v>21.265560165975103</v>
      </c>
      <c r="AA43" s="194">
        <v>970</v>
      </c>
      <c r="AB43" s="194">
        <v>975</v>
      </c>
      <c r="AC43" s="194">
        <v>1945</v>
      </c>
      <c r="AD43" s="193">
        <v>22.418165053019827</v>
      </c>
      <c r="AE43" s="192">
        <v>328</v>
      </c>
      <c r="AF43" s="192">
        <v>375</v>
      </c>
      <c r="AG43" s="192">
        <v>703</v>
      </c>
      <c r="AH43" s="193">
        <v>8.102812355924389</v>
      </c>
      <c r="AI43" s="194">
        <v>572</v>
      </c>
      <c r="AJ43" s="194">
        <v>586</v>
      </c>
      <c r="AK43" s="194">
        <v>1158</v>
      </c>
      <c r="AL43" s="193">
        <v>13.34716459197787</v>
      </c>
      <c r="AM43" s="194">
        <v>337</v>
      </c>
      <c r="AN43" s="194">
        <v>357</v>
      </c>
      <c r="AO43" s="192">
        <v>694</v>
      </c>
      <c r="AP43" s="193">
        <v>7.999077916090363</v>
      </c>
      <c r="AQ43" s="192">
        <v>54</v>
      </c>
      <c r="AR43" s="192">
        <v>88</v>
      </c>
      <c r="AS43" s="192">
        <v>142</v>
      </c>
      <c r="AT43" s="193">
        <v>1.636698939603504</v>
      </c>
      <c r="AU43" s="192">
        <v>19</v>
      </c>
      <c r="AV43" s="192">
        <v>43</v>
      </c>
      <c r="AW43" s="192">
        <v>62</v>
      </c>
      <c r="AX43" s="193">
        <v>0.7146150299677271</v>
      </c>
      <c r="AY43" s="192">
        <v>4269</v>
      </c>
      <c r="AZ43" s="192">
        <v>4407</v>
      </c>
      <c r="BA43" s="192">
        <v>8676</v>
      </c>
    </row>
    <row r="44" spans="1:53" ht="12.75">
      <c r="A44" s="191">
        <v>41</v>
      </c>
      <c r="B44" s="191" t="s">
        <v>366</v>
      </c>
      <c r="C44" s="192">
        <v>277</v>
      </c>
      <c r="D44" s="192">
        <v>273</v>
      </c>
      <c r="E44" s="192">
        <v>550</v>
      </c>
      <c r="F44" s="193">
        <v>5.944660613921314</v>
      </c>
      <c r="G44" s="192">
        <v>165</v>
      </c>
      <c r="H44" s="192">
        <v>165</v>
      </c>
      <c r="I44" s="192">
        <v>330</v>
      </c>
      <c r="J44" s="193">
        <v>3.5667963683527883</v>
      </c>
      <c r="K44" s="192">
        <v>133</v>
      </c>
      <c r="L44" s="192">
        <v>125</v>
      </c>
      <c r="M44" s="192">
        <v>258</v>
      </c>
      <c r="N44" s="193">
        <v>2.7885862516212714</v>
      </c>
      <c r="O44" s="192">
        <v>215</v>
      </c>
      <c r="P44" s="192">
        <v>245</v>
      </c>
      <c r="Q44" s="194">
        <v>460</v>
      </c>
      <c r="R44" s="193">
        <v>4.9718979680069175</v>
      </c>
      <c r="S44" s="192">
        <v>691</v>
      </c>
      <c r="T44" s="192">
        <v>673</v>
      </c>
      <c r="U44" s="192">
        <v>1364</v>
      </c>
      <c r="V44" s="193">
        <v>14.74275832252486</v>
      </c>
      <c r="W44" s="194">
        <v>2100</v>
      </c>
      <c r="X44" s="194">
        <v>1901</v>
      </c>
      <c r="Y44" s="194">
        <v>4001</v>
      </c>
      <c r="Z44" s="193">
        <v>43.24470384781669</v>
      </c>
      <c r="AA44" s="194">
        <v>626</v>
      </c>
      <c r="AB44" s="194">
        <v>610</v>
      </c>
      <c r="AC44" s="194">
        <v>1236</v>
      </c>
      <c r="AD44" s="193">
        <v>13.359273670557718</v>
      </c>
      <c r="AE44" s="192">
        <v>151</v>
      </c>
      <c r="AF44" s="192">
        <v>118</v>
      </c>
      <c r="AG44" s="192">
        <v>269</v>
      </c>
      <c r="AH44" s="193">
        <v>2.9074794638996972</v>
      </c>
      <c r="AI44" s="194">
        <v>197</v>
      </c>
      <c r="AJ44" s="194">
        <v>161</v>
      </c>
      <c r="AK44" s="194">
        <v>358</v>
      </c>
      <c r="AL44" s="193">
        <v>3.869433635970601</v>
      </c>
      <c r="AM44" s="194">
        <v>110</v>
      </c>
      <c r="AN44" s="194">
        <v>182</v>
      </c>
      <c r="AO44" s="192">
        <v>292</v>
      </c>
      <c r="AP44" s="193">
        <v>3.156074362300043</v>
      </c>
      <c r="AQ44" s="192">
        <v>26</v>
      </c>
      <c r="AR44" s="192">
        <v>53</v>
      </c>
      <c r="AS44" s="192">
        <v>79</v>
      </c>
      <c r="AT44" s="193">
        <v>0.8538694336359706</v>
      </c>
      <c r="AU44" s="192">
        <v>13</v>
      </c>
      <c r="AV44" s="192">
        <v>42</v>
      </c>
      <c r="AW44" s="192">
        <v>55</v>
      </c>
      <c r="AX44" s="193">
        <v>0.5944660613921314</v>
      </c>
      <c r="AY44" s="192">
        <v>4704</v>
      </c>
      <c r="AZ44" s="192">
        <v>4548</v>
      </c>
      <c r="BA44" s="192">
        <v>9252</v>
      </c>
    </row>
    <row r="45" spans="1:53" s="6" customFormat="1" ht="12.75">
      <c r="A45" s="195">
        <v>42</v>
      </c>
      <c r="B45" s="195" t="s">
        <v>113</v>
      </c>
      <c r="C45" s="196">
        <v>489</v>
      </c>
      <c r="D45" s="196">
        <v>463</v>
      </c>
      <c r="E45" s="196">
        <v>952</v>
      </c>
      <c r="F45" s="197">
        <v>5.643488055012153</v>
      </c>
      <c r="G45" s="196">
        <v>497</v>
      </c>
      <c r="H45" s="196">
        <v>453</v>
      </c>
      <c r="I45" s="196">
        <v>950</v>
      </c>
      <c r="J45" s="197">
        <v>5.63163198766969</v>
      </c>
      <c r="K45" s="196">
        <v>521</v>
      </c>
      <c r="L45" s="196">
        <v>412</v>
      </c>
      <c r="M45" s="196">
        <v>933</v>
      </c>
      <c r="N45" s="197">
        <v>5.530855415258759</v>
      </c>
      <c r="O45" s="196">
        <v>459</v>
      </c>
      <c r="P45" s="196">
        <v>420</v>
      </c>
      <c r="Q45" s="198">
        <v>879</v>
      </c>
      <c r="R45" s="197">
        <v>5.210741597012271</v>
      </c>
      <c r="S45" s="196">
        <v>381</v>
      </c>
      <c r="T45" s="196">
        <v>351</v>
      </c>
      <c r="U45" s="196">
        <v>732</v>
      </c>
      <c r="V45" s="197">
        <v>4.339320647341277</v>
      </c>
      <c r="W45" s="198">
        <v>2024</v>
      </c>
      <c r="X45" s="198">
        <v>2065</v>
      </c>
      <c r="Y45" s="198">
        <v>4089</v>
      </c>
      <c r="Z45" s="197">
        <v>24.239729681664592</v>
      </c>
      <c r="AA45" s="198">
        <v>1738</v>
      </c>
      <c r="AB45" s="198">
        <v>1822</v>
      </c>
      <c r="AC45" s="198">
        <v>3560</v>
      </c>
      <c r="AD45" s="197">
        <v>21.10379986958326</v>
      </c>
      <c r="AE45" s="196">
        <v>613</v>
      </c>
      <c r="AF45" s="196">
        <v>636</v>
      </c>
      <c r="AG45" s="196">
        <v>1249</v>
      </c>
      <c r="AH45" s="197">
        <v>7.404114055367835</v>
      </c>
      <c r="AI45" s="198">
        <v>865</v>
      </c>
      <c r="AJ45" s="198">
        <v>932</v>
      </c>
      <c r="AK45" s="198">
        <v>1797</v>
      </c>
      <c r="AL45" s="197">
        <v>10.65267650720256</v>
      </c>
      <c r="AM45" s="198">
        <v>544</v>
      </c>
      <c r="AN45" s="198">
        <v>678</v>
      </c>
      <c r="AO45" s="196">
        <v>1222</v>
      </c>
      <c r="AP45" s="197">
        <v>7.244057146244591</v>
      </c>
      <c r="AQ45" s="196">
        <v>126</v>
      </c>
      <c r="AR45" s="196">
        <v>208</v>
      </c>
      <c r="AS45" s="196">
        <v>334</v>
      </c>
      <c r="AT45" s="197">
        <v>1.9799632461912384</v>
      </c>
      <c r="AU45" s="196">
        <v>57</v>
      </c>
      <c r="AV45" s="196">
        <v>115</v>
      </c>
      <c r="AW45" s="196">
        <v>172</v>
      </c>
      <c r="AX45" s="197">
        <v>1.0196217914517753</v>
      </c>
      <c r="AY45" s="196">
        <v>8314</v>
      </c>
      <c r="AZ45" s="196">
        <v>8555</v>
      </c>
      <c r="BA45" s="196">
        <v>16869</v>
      </c>
    </row>
    <row r="46" spans="1:53" s="6" customFormat="1" ht="12.75">
      <c r="A46" s="195">
        <v>43</v>
      </c>
      <c r="B46" s="195" t="s">
        <v>367</v>
      </c>
      <c r="C46" s="196">
        <v>254</v>
      </c>
      <c r="D46" s="196">
        <v>218</v>
      </c>
      <c r="E46" s="196">
        <v>472</v>
      </c>
      <c r="F46" s="197">
        <v>4.8604675110699205</v>
      </c>
      <c r="G46" s="196">
        <v>291</v>
      </c>
      <c r="H46" s="196">
        <v>250</v>
      </c>
      <c r="I46" s="196">
        <v>541</v>
      </c>
      <c r="J46" s="197">
        <v>5.571001956544125</v>
      </c>
      <c r="K46" s="196">
        <v>353</v>
      </c>
      <c r="L46" s="196">
        <v>347</v>
      </c>
      <c r="M46" s="196">
        <v>700</v>
      </c>
      <c r="N46" s="197">
        <v>7.20832046133251</v>
      </c>
      <c r="O46" s="196">
        <v>322</v>
      </c>
      <c r="P46" s="196">
        <v>311</v>
      </c>
      <c r="Q46" s="198">
        <v>633</v>
      </c>
      <c r="R46" s="197">
        <v>6.518381217176398</v>
      </c>
      <c r="S46" s="196">
        <v>234</v>
      </c>
      <c r="T46" s="196">
        <v>186</v>
      </c>
      <c r="U46" s="196">
        <v>420</v>
      </c>
      <c r="V46" s="197">
        <v>4.324992276799506</v>
      </c>
      <c r="W46" s="198">
        <v>1046</v>
      </c>
      <c r="X46" s="198">
        <v>1162</v>
      </c>
      <c r="Y46" s="198">
        <v>2208</v>
      </c>
      <c r="Z46" s="197">
        <v>22.737102255174545</v>
      </c>
      <c r="AA46" s="198">
        <v>1155</v>
      </c>
      <c r="AB46" s="198">
        <v>1168</v>
      </c>
      <c r="AC46" s="198">
        <v>2323</v>
      </c>
      <c r="AD46" s="197">
        <v>23.921326330964884</v>
      </c>
      <c r="AE46" s="196">
        <v>366</v>
      </c>
      <c r="AF46" s="196">
        <v>370</v>
      </c>
      <c r="AG46" s="196">
        <v>736</v>
      </c>
      <c r="AH46" s="197">
        <v>7.579034085058181</v>
      </c>
      <c r="AI46" s="198">
        <v>489</v>
      </c>
      <c r="AJ46" s="198">
        <v>483</v>
      </c>
      <c r="AK46" s="198">
        <v>972</v>
      </c>
      <c r="AL46" s="197">
        <v>10.009267840593141</v>
      </c>
      <c r="AM46" s="198">
        <v>234</v>
      </c>
      <c r="AN46" s="198">
        <v>253</v>
      </c>
      <c r="AO46" s="196">
        <v>487</v>
      </c>
      <c r="AP46" s="197">
        <v>5.014931520955617</v>
      </c>
      <c r="AQ46" s="196">
        <v>56</v>
      </c>
      <c r="AR46" s="196">
        <v>73</v>
      </c>
      <c r="AS46" s="196">
        <v>129</v>
      </c>
      <c r="AT46" s="197">
        <v>1.3283904850169912</v>
      </c>
      <c r="AU46" s="196">
        <v>26</v>
      </c>
      <c r="AV46" s="196">
        <v>64</v>
      </c>
      <c r="AW46" s="196">
        <v>90</v>
      </c>
      <c r="AX46" s="197">
        <v>0.9267840593141797</v>
      </c>
      <c r="AY46" s="196">
        <v>4826</v>
      </c>
      <c r="AZ46" s="196">
        <v>4885</v>
      </c>
      <c r="BA46" s="196">
        <v>9711</v>
      </c>
    </row>
    <row r="47" spans="1:53" s="6" customFormat="1" ht="12.75">
      <c r="A47" s="195">
        <v>44</v>
      </c>
      <c r="B47" s="195" t="s">
        <v>368</v>
      </c>
      <c r="C47" s="196">
        <v>611</v>
      </c>
      <c r="D47" s="196">
        <v>635</v>
      </c>
      <c r="E47" s="196">
        <v>1246</v>
      </c>
      <c r="F47" s="197">
        <v>6.9823479966377135</v>
      </c>
      <c r="G47" s="196">
        <v>501</v>
      </c>
      <c r="H47" s="196">
        <v>469</v>
      </c>
      <c r="I47" s="196">
        <v>970</v>
      </c>
      <c r="J47" s="197">
        <v>5.4356962734659575</v>
      </c>
      <c r="K47" s="196">
        <v>554</v>
      </c>
      <c r="L47" s="196">
        <v>480</v>
      </c>
      <c r="M47" s="196">
        <v>1034</v>
      </c>
      <c r="N47" s="197">
        <v>5.794340151302886</v>
      </c>
      <c r="O47" s="196">
        <v>513</v>
      </c>
      <c r="P47" s="196">
        <v>440</v>
      </c>
      <c r="Q47" s="198">
        <v>953</v>
      </c>
      <c r="R47" s="197">
        <v>5.340431493415522</v>
      </c>
      <c r="S47" s="196">
        <v>509</v>
      </c>
      <c r="T47" s="196">
        <v>501</v>
      </c>
      <c r="U47" s="196">
        <v>1010</v>
      </c>
      <c r="V47" s="197">
        <v>5.659848697114037</v>
      </c>
      <c r="W47" s="198">
        <v>2567</v>
      </c>
      <c r="X47" s="198">
        <v>2563</v>
      </c>
      <c r="Y47" s="198">
        <v>5130</v>
      </c>
      <c r="Z47" s="197">
        <v>28.74754833286635</v>
      </c>
      <c r="AA47" s="198">
        <v>1873</v>
      </c>
      <c r="AB47" s="198">
        <v>1832</v>
      </c>
      <c r="AC47" s="198">
        <v>3705</v>
      </c>
      <c r="AD47" s="197">
        <v>20.762118240403474</v>
      </c>
      <c r="AE47" s="196">
        <v>577</v>
      </c>
      <c r="AF47" s="196">
        <v>549</v>
      </c>
      <c r="AG47" s="196">
        <v>1126</v>
      </c>
      <c r="AH47" s="197">
        <v>6.309890725693472</v>
      </c>
      <c r="AI47" s="198">
        <v>715</v>
      </c>
      <c r="AJ47" s="198">
        <v>718</v>
      </c>
      <c r="AK47" s="198">
        <v>1433</v>
      </c>
      <c r="AL47" s="197">
        <v>8.030260577192491</v>
      </c>
      <c r="AM47" s="198">
        <v>389</v>
      </c>
      <c r="AN47" s="198">
        <v>526</v>
      </c>
      <c r="AO47" s="196">
        <v>915</v>
      </c>
      <c r="AP47" s="197">
        <v>5.127486690949846</v>
      </c>
      <c r="AQ47" s="196">
        <v>70</v>
      </c>
      <c r="AR47" s="196">
        <v>128</v>
      </c>
      <c r="AS47" s="196">
        <v>198</v>
      </c>
      <c r="AT47" s="197">
        <v>1.1095544970579994</v>
      </c>
      <c r="AU47" s="196">
        <v>32</v>
      </c>
      <c r="AV47" s="196">
        <v>93</v>
      </c>
      <c r="AW47" s="196">
        <v>125</v>
      </c>
      <c r="AX47" s="197">
        <v>0.7004763239002522</v>
      </c>
      <c r="AY47" s="196">
        <v>8911</v>
      </c>
      <c r="AZ47" s="196">
        <v>8934</v>
      </c>
      <c r="BA47" s="196">
        <v>17845</v>
      </c>
    </row>
    <row r="48" spans="1:53" s="6" customFormat="1" ht="12.75">
      <c r="A48" s="195">
        <v>45</v>
      </c>
      <c r="B48" s="195" t="s">
        <v>369</v>
      </c>
      <c r="C48" s="196">
        <v>270</v>
      </c>
      <c r="D48" s="196">
        <v>224</v>
      </c>
      <c r="E48" s="196">
        <v>494</v>
      </c>
      <c r="F48" s="197">
        <v>5.176026823134954</v>
      </c>
      <c r="G48" s="196">
        <v>295</v>
      </c>
      <c r="H48" s="196">
        <v>263</v>
      </c>
      <c r="I48" s="196">
        <v>558</v>
      </c>
      <c r="J48" s="197">
        <v>5.846605196982398</v>
      </c>
      <c r="K48" s="196">
        <v>319</v>
      </c>
      <c r="L48" s="196">
        <v>288</v>
      </c>
      <c r="M48" s="196">
        <v>607</v>
      </c>
      <c r="N48" s="197">
        <v>6.360016764459346</v>
      </c>
      <c r="O48" s="196">
        <v>291</v>
      </c>
      <c r="P48" s="196">
        <v>267</v>
      </c>
      <c r="Q48" s="198">
        <v>558</v>
      </c>
      <c r="R48" s="197">
        <v>5.846605196982398</v>
      </c>
      <c r="S48" s="196">
        <v>220</v>
      </c>
      <c r="T48" s="196">
        <v>204</v>
      </c>
      <c r="U48" s="196">
        <v>424</v>
      </c>
      <c r="V48" s="197">
        <v>4.442581726739313</v>
      </c>
      <c r="W48" s="198">
        <v>1188</v>
      </c>
      <c r="X48" s="198">
        <v>1192</v>
      </c>
      <c r="Y48" s="198">
        <v>2380</v>
      </c>
      <c r="Z48" s="197">
        <v>24.937133277451803</v>
      </c>
      <c r="AA48" s="198">
        <v>1127</v>
      </c>
      <c r="AB48" s="198">
        <v>1118</v>
      </c>
      <c r="AC48" s="198">
        <v>2245</v>
      </c>
      <c r="AD48" s="197">
        <v>23.52263202011735</v>
      </c>
      <c r="AE48" s="196">
        <v>378</v>
      </c>
      <c r="AF48" s="196">
        <v>365</v>
      </c>
      <c r="AG48" s="196">
        <v>743</v>
      </c>
      <c r="AH48" s="197">
        <v>7.784995808885163</v>
      </c>
      <c r="AI48" s="198">
        <v>436</v>
      </c>
      <c r="AJ48" s="198">
        <v>458</v>
      </c>
      <c r="AK48" s="198">
        <v>894</v>
      </c>
      <c r="AL48" s="197">
        <v>9.367141659681476</v>
      </c>
      <c r="AM48" s="198">
        <v>201</v>
      </c>
      <c r="AN48" s="198">
        <v>231</v>
      </c>
      <c r="AO48" s="196">
        <v>432</v>
      </c>
      <c r="AP48" s="197">
        <v>4.526404023470243</v>
      </c>
      <c r="AQ48" s="196">
        <v>35</v>
      </c>
      <c r="AR48" s="196">
        <v>79</v>
      </c>
      <c r="AS48" s="196">
        <v>114</v>
      </c>
      <c r="AT48" s="197">
        <v>1.1944677284157585</v>
      </c>
      <c r="AU48" s="196">
        <v>33</v>
      </c>
      <c r="AV48" s="196">
        <v>62</v>
      </c>
      <c r="AW48" s="196">
        <v>95</v>
      </c>
      <c r="AX48" s="197">
        <v>0.9953897736797989</v>
      </c>
      <c r="AY48" s="196">
        <v>4793</v>
      </c>
      <c r="AZ48" s="196">
        <v>4751</v>
      </c>
      <c r="BA48" s="196">
        <v>9544</v>
      </c>
    </row>
    <row r="49" spans="1:53" s="6" customFormat="1" ht="12.75">
      <c r="A49" s="195">
        <v>46</v>
      </c>
      <c r="B49" s="195" t="s">
        <v>114</v>
      </c>
      <c r="C49" s="196">
        <v>558</v>
      </c>
      <c r="D49" s="196">
        <v>526</v>
      </c>
      <c r="E49" s="196">
        <v>1084</v>
      </c>
      <c r="F49" s="197">
        <v>5.735146288556161</v>
      </c>
      <c r="G49" s="196">
        <v>514</v>
      </c>
      <c r="H49" s="196">
        <v>458</v>
      </c>
      <c r="I49" s="196">
        <v>972</v>
      </c>
      <c r="J49" s="197">
        <v>5.142585048410138</v>
      </c>
      <c r="K49" s="196">
        <v>558</v>
      </c>
      <c r="L49" s="196">
        <v>546</v>
      </c>
      <c r="M49" s="196">
        <v>1104</v>
      </c>
      <c r="N49" s="197">
        <v>5.840960795725094</v>
      </c>
      <c r="O49" s="196">
        <v>579</v>
      </c>
      <c r="P49" s="196">
        <v>548</v>
      </c>
      <c r="Q49" s="198">
        <v>1127</v>
      </c>
      <c r="R49" s="197">
        <v>5.962647478969367</v>
      </c>
      <c r="S49" s="196">
        <v>543</v>
      </c>
      <c r="T49" s="196">
        <v>574</v>
      </c>
      <c r="U49" s="196">
        <v>1117</v>
      </c>
      <c r="V49" s="197">
        <v>5.9097402253849</v>
      </c>
      <c r="W49" s="198">
        <v>2536</v>
      </c>
      <c r="X49" s="198">
        <v>2561</v>
      </c>
      <c r="Y49" s="198">
        <v>5097</v>
      </c>
      <c r="Z49" s="197">
        <v>26.966827152002537</v>
      </c>
      <c r="AA49" s="198">
        <v>1989</v>
      </c>
      <c r="AB49" s="198">
        <v>1969</v>
      </c>
      <c r="AC49" s="198">
        <v>3958</v>
      </c>
      <c r="AD49" s="197">
        <v>20.94069096873181</v>
      </c>
      <c r="AE49" s="196">
        <v>656</v>
      </c>
      <c r="AF49" s="196">
        <v>639</v>
      </c>
      <c r="AG49" s="196">
        <v>1295</v>
      </c>
      <c r="AH49" s="197">
        <v>6.8514893391884035</v>
      </c>
      <c r="AI49" s="198">
        <v>855</v>
      </c>
      <c r="AJ49" s="198">
        <v>874</v>
      </c>
      <c r="AK49" s="198">
        <v>1729</v>
      </c>
      <c r="AL49" s="197">
        <v>9.147664144754247</v>
      </c>
      <c r="AM49" s="198">
        <v>445</v>
      </c>
      <c r="AN49" s="198">
        <v>579</v>
      </c>
      <c r="AO49" s="196">
        <v>1024</v>
      </c>
      <c r="AP49" s="197">
        <v>5.417702767049362</v>
      </c>
      <c r="AQ49" s="196">
        <v>99</v>
      </c>
      <c r="AR49" s="196">
        <v>163</v>
      </c>
      <c r="AS49" s="196">
        <v>262</v>
      </c>
      <c r="AT49" s="197">
        <v>1.3861700439130205</v>
      </c>
      <c r="AU49" s="196">
        <v>35</v>
      </c>
      <c r="AV49" s="196">
        <v>97</v>
      </c>
      <c r="AW49" s="196">
        <v>132</v>
      </c>
      <c r="AX49" s="197">
        <v>0.6983757473149569</v>
      </c>
      <c r="AY49" s="196">
        <v>9367</v>
      </c>
      <c r="AZ49" s="196">
        <v>9534</v>
      </c>
      <c r="BA49" s="196">
        <v>18901</v>
      </c>
    </row>
    <row r="50" spans="1:53" s="6" customFormat="1" ht="12.75">
      <c r="A50" s="195">
        <v>47</v>
      </c>
      <c r="B50" s="195" t="s">
        <v>370</v>
      </c>
      <c r="C50" s="196">
        <v>527</v>
      </c>
      <c r="D50" s="196">
        <v>543</v>
      </c>
      <c r="E50" s="196">
        <v>1070</v>
      </c>
      <c r="F50" s="197">
        <v>6.612693900253383</v>
      </c>
      <c r="G50" s="196">
        <v>455</v>
      </c>
      <c r="H50" s="196">
        <v>387</v>
      </c>
      <c r="I50" s="196">
        <v>842</v>
      </c>
      <c r="J50" s="197">
        <v>5.20363389160126</v>
      </c>
      <c r="K50" s="196">
        <v>541</v>
      </c>
      <c r="L50" s="196">
        <v>425</v>
      </c>
      <c r="M50" s="196">
        <v>966</v>
      </c>
      <c r="N50" s="197">
        <v>5.969964773499783</v>
      </c>
      <c r="O50" s="196">
        <v>511</v>
      </c>
      <c r="P50" s="196">
        <v>515</v>
      </c>
      <c r="Q50" s="198">
        <v>1026</v>
      </c>
      <c r="R50" s="197">
        <v>6.3407700389345525</v>
      </c>
      <c r="S50" s="196">
        <v>528</v>
      </c>
      <c r="T50" s="196">
        <v>439</v>
      </c>
      <c r="U50" s="196">
        <v>967</v>
      </c>
      <c r="V50" s="197">
        <v>5.97614486125703</v>
      </c>
      <c r="W50" s="198">
        <v>2476</v>
      </c>
      <c r="X50" s="198">
        <v>2407</v>
      </c>
      <c r="Y50" s="198">
        <v>4883</v>
      </c>
      <c r="Z50" s="197">
        <v>30.177368518632964</v>
      </c>
      <c r="AA50" s="198">
        <v>1566</v>
      </c>
      <c r="AB50" s="198">
        <v>1517</v>
      </c>
      <c r="AC50" s="198">
        <v>3083</v>
      </c>
      <c r="AD50" s="197">
        <v>19.05321055558989</v>
      </c>
      <c r="AE50" s="196">
        <v>427</v>
      </c>
      <c r="AF50" s="196">
        <v>557</v>
      </c>
      <c r="AG50" s="196">
        <v>984</v>
      </c>
      <c r="AH50" s="197">
        <v>6.081206353130215</v>
      </c>
      <c r="AI50" s="198">
        <v>709</v>
      </c>
      <c r="AJ50" s="198">
        <v>697</v>
      </c>
      <c r="AK50" s="198">
        <v>1406</v>
      </c>
      <c r="AL50" s="197">
        <v>8.68920338668809</v>
      </c>
      <c r="AM50" s="198">
        <v>304</v>
      </c>
      <c r="AN50" s="198">
        <v>386</v>
      </c>
      <c r="AO50" s="196">
        <v>690</v>
      </c>
      <c r="AP50" s="197">
        <v>4.264260552499845</v>
      </c>
      <c r="AQ50" s="196">
        <v>61</v>
      </c>
      <c r="AR50" s="196">
        <v>109</v>
      </c>
      <c r="AS50" s="196">
        <v>170</v>
      </c>
      <c r="AT50" s="197">
        <v>1.050614918731846</v>
      </c>
      <c r="AU50" s="196">
        <v>17</v>
      </c>
      <c r="AV50" s="196">
        <v>77</v>
      </c>
      <c r="AW50" s="196">
        <v>94</v>
      </c>
      <c r="AX50" s="197">
        <v>0.5809282491811384</v>
      </c>
      <c r="AY50" s="196">
        <v>8122</v>
      </c>
      <c r="AZ50" s="196">
        <v>8059</v>
      </c>
      <c r="BA50" s="196">
        <v>16181</v>
      </c>
    </row>
    <row r="51" spans="1:53" s="6" customFormat="1" ht="12.75">
      <c r="A51" s="195">
        <v>48</v>
      </c>
      <c r="B51" s="195" t="s">
        <v>115</v>
      </c>
      <c r="C51" s="196">
        <v>243</v>
      </c>
      <c r="D51" s="196">
        <v>228</v>
      </c>
      <c r="E51" s="196">
        <v>471</v>
      </c>
      <c r="F51" s="197">
        <v>5.623209169054441</v>
      </c>
      <c r="G51" s="196">
        <v>276</v>
      </c>
      <c r="H51" s="196">
        <v>223</v>
      </c>
      <c r="I51" s="196">
        <v>499</v>
      </c>
      <c r="J51" s="197">
        <v>5.9574976122254055</v>
      </c>
      <c r="K51" s="196">
        <v>241</v>
      </c>
      <c r="L51" s="196">
        <v>227</v>
      </c>
      <c r="M51" s="196">
        <v>468</v>
      </c>
      <c r="N51" s="197">
        <v>5.587392550143266</v>
      </c>
      <c r="O51" s="196">
        <v>245</v>
      </c>
      <c r="P51" s="196">
        <v>253</v>
      </c>
      <c r="Q51" s="198">
        <v>498</v>
      </c>
      <c r="R51" s="197">
        <v>5.945558739255015</v>
      </c>
      <c r="S51" s="196">
        <v>175</v>
      </c>
      <c r="T51" s="196">
        <v>193</v>
      </c>
      <c r="U51" s="196">
        <v>368</v>
      </c>
      <c r="V51" s="197">
        <v>4.393505253104107</v>
      </c>
      <c r="W51" s="198">
        <v>1053</v>
      </c>
      <c r="X51" s="198">
        <v>1130</v>
      </c>
      <c r="Y51" s="198">
        <v>2183</v>
      </c>
      <c r="Z51" s="197">
        <v>26.06255969436485</v>
      </c>
      <c r="AA51" s="198">
        <v>914</v>
      </c>
      <c r="AB51" s="198">
        <v>904</v>
      </c>
      <c r="AC51" s="198">
        <v>1818</v>
      </c>
      <c r="AD51" s="197">
        <v>21.70487106017192</v>
      </c>
      <c r="AE51" s="196">
        <v>319</v>
      </c>
      <c r="AF51" s="196">
        <v>339</v>
      </c>
      <c r="AG51" s="196">
        <v>658</v>
      </c>
      <c r="AH51" s="197">
        <v>7.85577841451767</v>
      </c>
      <c r="AI51" s="198">
        <v>402</v>
      </c>
      <c r="AJ51" s="198">
        <v>398</v>
      </c>
      <c r="AK51" s="198">
        <v>800</v>
      </c>
      <c r="AL51" s="197">
        <v>9.551098376313275</v>
      </c>
      <c r="AM51" s="198">
        <v>217</v>
      </c>
      <c r="AN51" s="198">
        <v>245</v>
      </c>
      <c r="AO51" s="196">
        <v>462</v>
      </c>
      <c r="AP51" s="197">
        <v>5.515759312320917</v>
      </c>
      <c r="AQ51" s="196">
        <v>43</v>
      </c>
      <c r="AR51" s="196">
        <v>64</v>
      </c>
      <c r="AS51" s="196">
        <v>107</v>
      </c>
      <c r="AT51" s="197">
        <v>1.2774594078319006</v>
      </c>
      <c r="AU51" s="196">
        <v>12</v>
      </c>
      <c r="AV51" s="196">
        <v>32</v>
      </c>
      <c r="AW51" s="196">
        <v>44</v>
      </c>
      <c r="AX51" s="197">
        <v>0.5253104106972302</v>
      </c>
      <c r="AY51" s="196">
        <v>4140</v>
      </c>
      <c r="AZ51" s="196">
        <v>4236</v>
      </c>
      <c r="BA51" s="196">
        <v>8376</v>
      </c>
    </row>
    <row r="52" spans="1:53" s="6" customFormat="1" ht="12.75">
      <c r="A52" s="195">
        <v>49</v>
      </c>
      <c r="B52" s="195" t="s">
        <v>371</v>
      </c>
      <c r="C52" s="196">
        <v>243</v>
      </c>
      <c r="D52" s="196">
        <v>250</v>
      </c>
      <c r="E52" s="196">
        <v>493</v>
      </c>
      <c r="F52" s="197">
        <v>5.313645182151325</v>
      </c>
      <c r="G52" s="196">
        <v>274</v>
      </c>
      <c r="H52" s="196">
        <v>233</v>
      </c>
      <c r="I52" s="196">
        <v>507</v>
      </c>
      <c r="J52" s="197">
        <v>5.464539771502479</v>
      </c>
      <c r="K52" s="196">
        <v>260</v>
      </c>
      <c r="L52" s="196">
        <v>254</v>
      </c>
      <c r="M52" s="196">
        <v>514</v>
      </c>
      <c r="N52" s="197">
        <v>5.539987066178056</v>
      </c>
      <c r="O52" s="196">
        <v>236</v>
      </c>
      <c r="P52" s="196">
        <v>222</v>
      </c>
      <c r="Q52" s="198">
        <v>458</v>
      </c>
      <c r="R52" s="197">
        <v>4.936408708773443</v>
      </c>
      <c r="S52" s="196">
        <v>177</v>
      </c>
      <c r="T52" s="196">
        <v>178</v>
      </c>
      <c r="U52" s="196">
        <v>355</v>
      </c>
      <c r="V52" s="197">
        <v>3.826255658547101</v>
      </c>
      <c r="W52" s="198">
        <v>1012</v>
      </c>
      <c r="X52" s="198">
        <v>1073</v>
      </c>
      <c r="Y52" s="198">
        <v>2085</v>
      </c>
      <c r="Z52" s="197">
        <v>22.472515628368186</v>
      </c>
      <c r="AA52" s="198">
        <v>986</v>
      </c>
      <c r="AB52" s="198">
        <v>1075</v>
      </c>
      <c r="AC52" s="198">
        <v>2061</v>
      </c>
      <c r="AD52" s="197">
        <v>22.213839189480492</v>
      </c>
      <c r="AE52" s="196">
        <v>376</v>
      </c>
      <c r="AF52" s="196">
        <v>391</v>
      </c>
      <c r="AG52" s="196">
        <v>767</v>
      </c>
      <c r="AH52" s="197">
        <v>8.26686785945247</v>
      </c>
      <c r="AI52" s="198">
        <v>596</v>
      </c>
      <c r="AJ52" s="198">
        <v>594</v>
      </c>
      <c r="AK52" s="198">
        <v>1190</v>
      </c>
      <c r="AL52" s="197">
        <v>12.826040094848027</v>
      </c>
      <c r="AM52" s="198">
        <v>286</v>
      </c>
      <c r="AN52" s="198">
        <v>331</v>
      </c>
      <c r="AO52" s="196">
        <v>617</v>
      </c>
      <c r="AP52" s="197">
        <v>6.650140116404398</v>
      </c>
      <c r="AQ52" s="196">
        <v>60</v>
      </c>
      <c r="AR52" s="196">
        <v>104</v>
      </c>
      <c r="AS52" s="196">
        <v>164</v>
      </c>
      <c r="AT52" s="197">
        <v>1.767622332399224</v>
      </c>
      <c r="AU52" s="196">
        <v>20</v>
      </c>
      <c r="AV52" s="196">
        <v>47</v>
      </c>
      <c r="AW52" s="196">
        <v>67</v>
      </c>
      <c r="AX52" s="197">
        <v>0.7221383918948049</v>
      </c>
      <c r="AY52" s="196">
        <v>4526</v>
      </c>
      <c r="AZ52" s="196">
        <v>4752</v>
      </c>
      <c r="BA52" s="196">
        <v>9278</v>
      </c>
    </row>
    <row r="53" spans="1:53" s="6" customFormat="1" ht="12.75">
      <c r="A53" s="195">
        <v>50</v>
      </c>
      <c r="B53" s="195" t="s">
        <v>372</v>
      </c>
      <c r="C53" s="196">
        <v>196</v>
      </c>
      <c r="D53" s="196">
        <v>226</v>
      </c>
      <c r="E53" s="196">
        <v>422</v>
      </c>
      <c r="F53" s="197">
        <v>5.252676126462534</v>
      </c>
      <c r="G53" s="196">
        <v>171</v>
      </c>
      <c r="H53" s="196">
        <v>164</v>
      </c>
      <c r="I53" s="196">
        <v>335</v>
      </c>
      <c r="J53" s="197">
        <v>4.169778441623102</v>
      </c>
      <c r="K53" s="196">
        <v>237</v>
      </c>
      <c r="L53" s="196">
        <v>216</v>
      </c>
      <c r="M53" s="196">
        <v>453</v>
      </c>
      <c r="N53" s="197">
        <v>5.638536221060493</v>
      </c>
      <c r="O53" s="196">
        <v>353</v>
      </c>
      <c r="P53" s="196">
        <v>364</v>
      </c>
      <c r="Q53" s="198">
        <v>717</v>
      </c>
      <c r="R53" s="197">
        <v>8.924570575056013</v>
      </c>
      <c r="S53" s="196">
        <v>301</v>
      </c>
      <c r="T53" s="196">
        <v>267</v>
      </c>
      <c r="U53" s="196">
        <v>568</v>
      </c>
      <c r="V53" s="197">
        <v>7.069952701020663</v>
      </c>
      <c r="W53" s="198">
        <v>1327</v>
      </c>
      <c r="X53" s="198">
        <v>1264</v>
      </c>
      <c r="Y53" s="198">
        <v>2591</v>
      </c>
      <c r="Z53" s="197">
        <v>32.250435648493905</v>
      </c>
      <c r="AA53" s="198">
        <v>674</v>
      </c>
      <c r="AB53" s="198">
        <v>659</v>
      </c>
      <c r="AC53" s="198">
        <v>1333</v>
      </c>
      <c r="AD53" s="197">
        <v>16.59198406771222</v>
      </c>
      <c r="AE53" s="196">
        <v>195</v>
      </c>
      <c r="AF53" s="196">
        <v>180</v>
      </c>
      <c r="AG53" s="196">
        <v>375</v>
      </c>
      <c r="AH53" s="197">
        <v>4.667662434652726</v>
      </c>
      <c r="AI53" s="198">
        <v>266</v>
      </c>
      <c r="AJ53" s="198">
        <v>311</v>
      </c>
      <c r="AK53" s="198">
        <v>577</v>
      </c>
      <c r="AL53" s="197">
        <v>7.1819765994523275</v>
      </c>
      <c r="AM53" s="198">
        <v>189</v>
      </c>
      <c r="AN53" s="198">
        <v>210</v>
      </c>
      <c r="AO53" s="196">
        <v>399</v>
      </c>
      <c r="AP53" s="197">
        <v>4.9663928304705</v>
      </c>
      <c r="AQ53" s="196">
        <v>41</v>
      </c>
      <c r="AR53" s="196">
        <v>114</v>
      </c>
      <c r="AS53" s="196">
        <v>155</v>
      </c>
      <c r="AT53" s="197">
        <v>1.9293004729897933</v>
      </c>
      <c r="AU53" s="196">
        <v>29</v>
      </c>
      <c r="AV53" s="196">
        <v>80</v>
      </c>
      <c r="AW53" s="196">
        <v>109</v>
      </c>
      <c r="AX53" s="197">
        <v>1.3567338810057257</v>
      </c>
      <c r="AY53" s="196">
        <v>3979</v>
      </c>
      <c r="AZ53" s="196">
        <v>4055</v>
      </c>
      <c r="BA53" s="196">
        <v>8034</v>
      </c>
    </row>
    <row r="54" spans="1:53" s="6" customFormat="1" ht="12.75">
      <c r="A54" s="195">
        <v>51</v>
      </c>
      <c r="B54" s="195" t="s">
        <v>373</v>
      </c>
      <c r="C54" s="196">
        <v>237</v>
      </c>
      <c r="D54" s="196">
        <v>223</v>
      </c>
      <c r="E54" s="196">
        <v>460</v>
      </c>
      <c r="F54" s="197">
        <v>5.193632155357345</v>
      </c>
      <c r="G54" s="196">
        <v>237</v>
      </c>
      <c r="H54" s="196">
        <v>251</v>
      </c>
      <c r="I54" s="196">
        <v>488</v>
      </c>
      <c r="J54" s="197">
        <v>5.509766286553009</v>
      </c>
      <c r="K54" s="196">
        <v>292</v>
      </c>
      <c r="L54" s="196">
        <v>255</v>
      </c>
      <c r="M54" s="196">
        <v>547</v>
      </c>
      <c r="N54" s="197">
        <v>6.175906063001016</v>
      </c>
      <c r="O54" s="196">
        <v>236</v>
      </c>
      <c r="P54" s="196">
        <v>247</v>
      </c>
      <c r="Q54" s="198">
        <v>483</v>
      </c>
      <c r="R54" s="197">
        <v>5.4533137631252115</v>
      </c>
      <c r="S54" s="196">
        <v>210</v>
      </c>
      <c r="T54" s="196">
        <v>197</v>
      </c>
      <c r="U54" s="196">
        <v>407</v>
      </c>
      <c r="V54" s="197">
        <v>4.5952354070226935</v>
      </c>
      <c r="W54" s="198">
        <v>957</v>
      </c>
      <c r="X54" s="198">
        <v>1028</v>
      </c>
      <c r="Y54" s="198">
        <v>1985</v>
      </c>
      <c r="Z54" s="197">
        <v>22.411651800835497</v>
      </c>
      <c r="AA54" s="198">
        <v>988</v>
      </c>
      <c r="AB54" s="198">
        <v>984</v>
      </c>
      <c r="AC54" s="198">
        <v>1972</v>
      </c>
      <c r="AD54" s="197">
        <v>22.264875239923224</v>
      </c>
      <c r="AE54" s="196">
        <v>345</v>
      </c>
      <c r="AF54" s="196">
        <v>356</v>
      </c>
      <c r="AG54" s="196">
        <v>701</v>
      </c>
      <c r="AH54" s="197">
        <v>7.91464378457717</v>
      </c>
      <c r="AI54" s="198">
        <v>503</v>
      </c>
      <c r="AJ54" s="198">
        <v>494</v>
      </c>
      <c r="AK54" s="198">
        <v>997</v>
      </c>
      <c r="AL54" s="197">
        <v>11.256633171502767</v>
      </c>
      <c r="AM54" s="198">
        <v>302</v>
      </c>
      <c r="AN54" s="198">
        <v>330</v>
      </c>
      <c r="AO54" s="196">
        <v>632</v>
      </c>
      <c r="AP54" s="197">
        <v>7.135598961273569</v>
      </c>
      <c r="AQ54" s="196">
        <v>34</v>
      </c>
      <c r="AR54" s="196">
        <v>93</v>
      </c>
      <c r="AS54" s="196">
        <v>127</v>
      </c>
      <c r="AT54" s="197">
        <v>1.4338940950660495</v>
      </c>
      <c r="AU54" s="196">
        <v>15</v>
      </c>
      <c r="AV54" s="196">
        <v>43</v>
      </c>
      <c r="AW54" s="196">
        <v>58</v>
      </c>
      <c r="AX54" s="197">
        <v>0.6548492717624478</v>
      </c>
      <c r="AY54" s="196">
        <v>4356</v>
      </c>
      <c r="AZ54" s="196">
        <v>4501</v>
      </c>
      <c r="BA54" s="196">
        <v>8857</v>
      </c>
    </row>
    <row r="55" spans="1:53" s="6" customFormat="1" ht="12.75">
      <c r="A55" s="195">
        <v>52</v>
      </c>
      <c r="B55" s="195" t="s">
        <v>374</v>
      </c>
      <c r="C55" s="196">
        <v>312</v>
      </c>
      <c r="D55" s="196">
        <v>311</v>
      </c>
      <c r="E55" s="196">
        <v>623</v>
      </c>
      <c r="F55" s="197">
        <v>6.3610373698182565</v>
      </c>
      <c r="G55" s="196">
        <v>354</v>
      </c>
      <c r="H55" s="196">
        <v>290</v>
      </c>
      <c r="I55" s="196">
        <v>644</v>
      </c>
      <c r="J55" s="197">
        <v>6.57545435981213</v>
      </c>
      <c r="K55" s="196">
        <v>301</v>
      </c>
      <c r="L55" s="196">
        <v>297</v>
      </c>
      <c r="M55" s="196">
        <v>598</v>
      </c>
      <c r="N55" s="197">
        <v>6.105779048396977</v>
      </c>
      <c r="O55" s="196">
        <v>289</v>
      </c>
      <c r="P55" s="196">
        <v>275</v>
      </c>
      <c r="Q55" s="198">
        <v>564</v>
      </c>
      <c r="R55" s="197">
        <v>5.758627731264039</v>
      </c>
      <c r="S55" s="196">
        <v>236</v>
      </c>
      <c r="T55" s="196">
        <v>284</v>
      </c>
      <c r="U55" s="196">
        <v>520</v>
      </c>
      <c r="V55" s="197">
        <v>5.30937308556259</v>
      </c>
      <c r="W55" s="198">
        <v>1281</v>
      </c>
      <c r="X55" s="198">
        <v>1368</v>
      </c>
      <c r="Y55" s="198">
        <v>2649</v>
      </c>
      <c r="Z55" s="197">
        <v>27.047171737798653</v>
      </c>
      <c r="AA55" s="198">
        <v>1049</v>
      </c>
      <c r="AB55" s="198">
        <v>1044</v>
      </c>
      <c r="AC55" s="198">
        <v>2093</v>
      </c>
      <c r="AD55" s="197">
        <v>21.37022666938942</v>
      </c>
      <c r="AE55" s="196">
        <v>317</v>
      </c>
      <c r="AF55" s="196">
        <v>322</v>
      </c>
      <c r="AG55" s="196">
        <v>639</v>
      </c>
      <c r="AH55" s="197">
        <v>6.524402695527874</v>
      </c>
      <c r="AI55" s="198">
        <v>431</v>
      </c>
      <c r="AJ55" s="198">
        <v>417</v>
      </c>
      <c r="AK55" s="198">
        <v>848</v>
      </c>
      <c r="AL55" s="197">
        <v>8.658362262609762</v>
      </c>
      <c r="AM55" s="198">
        <v>189</v>
      </c>
      <c r="AN55" s="198">
        <v>218</v>
      </c>
      <c r="AO55" s="196">
        <v>407</v>
      </c>
      <c r="AP55" s="197">
        <v>4.1556054727384115</v>
      </c>
      <c r="AQ55" s="196">
        <v>53</v>
      </c>
      <c r="AR55" s="196">
        <v>73</v>
      </c>
      <c r="AS55" s="196">
        <v>126</v>
      </c>
      <c r="AT55" s="197">
        <v>1.2865019399632427</v>
      </c>
      <c r="AU55" s="196">
        <v>29</v>
      </c>
      <c r="AV55" s="196">
        <v>54</v>
      </c>
      <c r="AW55" s="196">
        <v>83</v>
      </c>
      <c r="AX55" s="197">
        <v>0.847457627118644</v>
      </c>
      <c r="AY55" s="196">
        <v>4841</v>
      </c>
      <c r="AZ55" s="196">
        <v>4953</v>
      </c>
      <c r="BA55" s="196">
        <v>9794</v>
      </c>
    </row>
    <row r="56" spans="1:53" s="6" customFormat="1" ht="12.75">
      <c r="A56" s="195">
        <v>53</v>
      </c>
      <c r="B56" s="195" t="s">
        <v>116</v>
      </c>
      <c r="C56" s="196">
        <v>381</v>
      </c>
      <c r="D56" s="196">
        <v>351</v>
      </c>
      <c r="E56" s="196">
        <v>732</v>
      </c>
      <c r="F56" s="197">
        <v>6.8455999251847</v>
      </c>
      <c r="G56" s="196">
        <v>305</v>
      </c>
      <c r="H56" s="196">
        <v>297</v>
      </c>
      <c r="I56" s="196">
        <v>602</v>
      </c>
      <c r="J56" s="197">
        <v>5.629851304591789</v>
      </c>
      <c r="K56" s="196">
        <v>268</v>
      </c>
      <c r="L56" s="196">
        <v>295</v>
      </c>
      <c r="M56" s="196">
        <v>563</v>
      </c>
      <c r="N56" s="197">
        <v>5.265126718413915</v>
      </c>
      <c r="O56" s="196">
        <v>321</v>
      </c>
      <c r="P56" s="196">
        <v>265</v>
      </c>
      <c r="Q56" s="198">
        <v>586</v>
      </c>
      <c r="R56" s="197">
        <v>5.4802207051342</v>
      </c>
      <c r="S56" s="196">
        <v>505</v>
      </c>
      <c r="T56" s="196">
        <v>300</v>
      </c>
      <c r="U56" s="196">
        <v>805</v>
      </c>
      <c r="V56" s="197">
        <v>7.52828953520995</v>
      </c>
      <c r="W56" s="198">
        <v>1822</v>
      </c>
      <c r="X56" s="198">
        <v>1533</v>
      </c>
      <c r="Y56" s="198">
        <v>3355</v>
      </c>
      <c r="Z56" s="197">
        <v>31.375666323763205</v>
      </c>
      <c r="AA56" s="198">
        <v>1025</v>
      </c>
      <c r="AB56" s="198">
        <v>1006</v>
      </c>
      <c r="AC56" s="198">
        <v>2031</v>
      </c>
      <c r="AD56" s="197">
        <v>18.993734218647713</v>
      </c>
      <c r="AE56" s="196">
        <v>281</v>
      </c>
      <c r="AF56" s="196">
        <v>291</v>
      </c>
      <c r="AG56" s="196">
        <v>572</v>
      </c>
      <c r="AH56" s="197">
        <v>5.34929393060881</v>
      </c>
      <c r="AI56" s="198">
        <v>404</v>
      </c>
      <c r="AJ56" s="198">
        <v>392</v>
      </c>
      <c r="AK56" s="198">
        <v>796</v>
      </c>
      <c r="AL56" s="197">
        <v>7.444122323015057</v>
      </c>
      <c r="AM56" s="198">
        <v>207</v>
      </c>
      <c r="AN56" s="198">
        <v>263</v>
      </c>
      <c r="AO56" s="196">
        <v>470</v>
      </c>
      <c r="AP56" s="197">
        <v>4.395398859066679</v>
      </c>
      <c r="AQ56" s="196">
        <v>47</v>
      </c>
      <c r="AR56" s="196">
        <v>70</v>
      </c>
      <c r="AS56" s="196">
        <v>117</v>
      </c>
      <c r="AT56" s="197">
        <v>1.0941737585336202</v>
      </c>
      <c r="AU56" s="196">
        <v>17</v>
      </c>
      <c r="AV56" s="196">
        <v>47</v>
      </c>
      <c r="AW56" s="196">
        <v>64</v>
      </c>
      <c r="AX56" s="197">
        <v>0.5985223978303563</v>
      </c>
      <c r="AY56" s="196">
        <v>5583</v>
      </c>
      <c r="AZ56" s="196">
        <v>5110</v>
      </c>
      <c r="BA56" s="196">
        <v>10693</v>
      </c>
    </row>
    <row r="57" spans="1:53" s="6" customFormat="1" ht="12.75">
      <c r="A57" s="195">
        <v>54</v>
      </c>
      <c r="B57" s="195" t="s">
        <v>375</v>
      </c>
      <c r="C57" s="196">
        <v>208</v>
      </c>
      <c r="D57" s="196">
        <v>235</v>
      </c>
      <c r="E57" s="196">
        <v>443</v>
      </c>
      <c r="F57" s="197">
        <v>5.133850967667168</v>
      </c>
      <c r="G57" s="196">
        <v>188</v>
      </c>
      <c r="H57" s="196">
        <v>200</v>
      </c>
      <c r="I57" s="196">
        <v>388</v>
      </c>
      <c r="J57" s="197">
        <v>4.496465407347317</v>
      </c>
      <c r="K57" s="196">
        <v>169</v>
      </c>
      <c r="L57" s="196">
        <v>171</v>
      </c>
      <c r="M57" s="196">
        <v>340</v>
      </c>
      <c r="N57" s="197">
        <v>3.940201645613629</v>
      </c>
      <c r="O57" s="196">
        <v>208</v>
      </c>
      <c r="P57" s="196">
        <v>217</v>
      </c>
      <c r="Q57" s="198">
        <v>425</v>
      </c>
      <c r="R57" s="197">
        <v>4.925252057017036</v>
      </c>
      <c r="S57" s="196">
        <v>434</v>
      </c>
      <c r="T57" s="196">
        <v>355</v>
      </c>
      <c r="U57" s="196">
        <v>789</v>
      </c>
      <c r="V57" s="197">
        <v>9.143585583497508</v>
      </c>
      <c r="W57" s="198">
        <v>1673</v>
      </c>
      <c r="X57" s="198">
        <v>1390</v>
      </c>
      <c r="Y57" s="198">
        <v>3063</v>
      </c>
      <c r="Z57" s="197">
        <v>35.49658129563101</v>
      </c>
      <c r="AA57" s="198">
        <v>817</v>
      </c>
      <c r="AB57" s="198">
        <v>733</v>
      </c>
      <c r="AC57" s="198">
        <v>1550</v>
      </c>
      <c r="AD57" s="197">
        <v>17.962683972650364</v>
      </c>
      <c r="AE57" s="196">
        <v>237</v>
      </c>
      <c r="AF57" s="196">
        <v>230</v>
      </c>
      <c r="AG57" s="196">
        <v>467</v>
      </c>
      <c r="AH57" s="197">
        <v>5.411982848534013</v>
      </c>
      <c r="AI57" s="198">
        <v>263</v>
      </c>
      <c r="AJ57" s="198">
        <v>310</v>
      </c>
      <c r="AK57" s="198">
        <v>573</v>
      </c>
      <c r="AL57" s="197">
        <v>6.6403986556959085</v>
      </c>
      <c r="AM57" s="198">
        <v>156</v>
      </c>
      <c r="AN57" s="198">
        <v>234</v>
      </c>
      <c r="AO57" s="196">
        <v>390</v>
      </c>
      <c r="AP57" s="197">
        <v>4.519643064086221</v>
      </c>
      <c r="AQ57" s="196">
        <v>52</v>
      </c>
      <c r="AR57" s="196">
        <v>74</v>
      </c>
      <c r="AS57" s="196">
        <v>126</v>
      </c>
      <c r="AT57" s="197">
        <v>1.4601923745509329</v>
      </c>
      <c r="AU57" s="196">
        <v>19</v>
      </c>
      <c r="AV57" s="196">
        <v>56</v>
      </c>
      <c r="AW57" s="196">
        <v>75</v>
      </c>
      <c r="AX57" s="197">
        <v>0.8691621277088887</v>
      </c>
      <c r="AY57" s="196">
        <v>4424</v>
      </c>
      <c r="AZ57" s="196">
        <v>4205</v>
      </c>
      <c r="BA57" s="196">
        <v>8629</v>
      </c>
    </row>
    <row r="58" spans="1:53" s="6" customFormat="1" ht="12.75">
      <c r="A58" s="195">
        <v>55</v>
      </c>
      <c r="B58" s="195" t="s">
        <v>376</v>
      </c>
      <c r="C58" s="196">
        <v>199</v>
      </c>
      <c r="D58" s="196">
        <v>193</v>
      </c>
      <c r="E58" s="196">
        <v>392</v>
      </c>
      <c r="F58" s="197">
        <v>5.056107313298078</v>
      </c>
      <c r="G58" s="196">
        <v>222</v>
      </c>
      <c r="H58" s="196">
        <v>198</v>
      </c>
      <c r="I58" s="196">
        <v>420</v>
      </c>
      <c r="J58" s="197">
        <v>5.417257835676512</v>
      </c>
      <c r="K58" s="196">
        <v>209</v>
      </c>
      <c r="L58" s="196">
        <v>232</v>
      </c>
      <c r="M58" s="196">
        <v>441</v>
      </c>
      <c r="N58" s="197">
        <v>5.688120727460338</v>
      </c>
      <c r="O58" s="196">
        <v>238</v>
      </c>
      <c r="P58" s="196">
        <v>245</v>
      </c>
      <c r="Q58" s="198">
        <v>483</v>
      </c>
      <c r="R58" s="197">
        <v>6.229846511027989</v>
      </c>
      <c r="S58" s="196">
        <v>204</v>
      </c>
      <c r="T58" s="196">
        <v>205</v>
      </c>
      <c r="U58" s="196">
        <v>409</v>
      </c>
      <c r="V58" s="197">
        <v>5.275377273313556</v>
      </c>
      <c r="W58" s="198">
        <v>855</v>
      </c>
      <c r="X58" s="198">
        <v>946</v>
      </c>
      <c r="Y58" s="198">
        <v>1801</v>
      </c>
      <c r="Z58" s="197">
        <v>23.22971752869857</v>
      </c>
      <c r="AA58" s="198">
        <v>846</v>
      </c>
      <c r="AB58" s="198">
        <v>889</v>
      </c>
      <c r="AC58" s="198">
        <v>1735</v>
      </c>
      <c r="AD58" s="197">
        <v>22.37843415452083</v>
      </c>
      <c r="AE58" s="196">
        <v>271</v>
      </c>
      <c r="AF58" s="196">
        <v>279</v>
      </c>
      <c r="AG58" s="196">
        <v>550</v>
      </c>
      <c r="AH58" s="197">
        <v>7.094028118147813</v>
      </c>
      <c r="AI58" s="198">
        <v>397</v>
      </c>
      <c r="AJ58" s="198">
        <v>404</v>
      </c>
      <c r="AK58" s="198">
        <v>801</v>
      </c>
      <c r="AL58" s="197">
        <v>10.331484586611635</v>
      </c>
      <c r="AM58" s="198">
        <v>247</v>
      </c>
      <c r="AN58" s="198">
        <v>307</v>
      </c>
      <c r="AO58" s="196">
        <v>554</v>
      </c>
      <c r="AP58" s="197">
        <v>7.145621049916162</v>
      </c>
      <c r="AQ58" s="196">
        <v>45</v>
      </c>
      <c r="AR58" s="196">
        <v>74</v>
      </c>
      <c r="AS58" s="196">
        <v>119</v>
      </c>
      <c r="AT58" s="197">
        <v>1.5348897201083451</v>
      </c>
      <c r="AU58" s="196">
        <v>11</v>
      </c>
      <c r="AV58" s="196">
        <v>37</v>
      </c>
      <c r="AW58" s="196">
        <v>48</v>
      </c>
      <c r="AX58" s="197">
        <v>0.6191151812201728</v>
      </c>
      <c r="AY58" s="196">
        <v>3744</v>
      </c>
      <c r="AZ58" s="196">
        <v>4009</v>
      </c>
      <c r="BA58" s="196">
        <v>7753</v>
      </c>
    </row>
    <row r="59" spans="1:53" s="6" customFormat="1" ht="12.75">
      <c r="A59" s="195">
        <v>56</v>
      </c>
      <c r="B59" s="195" t="s">
        <v>377</v>
      </c>
      <c r="C59" s="196">
        <v>216</v>
      </c>
      <c r="D59" s="196">
        <v>186</v>
      </c>
      <c r="E59" s="196">
        <v>402</v>
      </c>
      <c r="F59" s="197">
        <v>4.840457555689344</v>
      </c>
      <c r="G59" s="196">
        <v>230</v>
      </c>
      <c r="H59" s="196">
        <v>199</v>
      </c>
      <c r="I59" s="196">
        <v>429</v>
      </c>
      <c r="J59" s="197">
        <v>5.1655629139072845</v>
      </c>
      <c r="K59" s="196">
        <v>253</v>
      </c>
      <c r="L59" s="196">
        <v>255</v>
      </c>
      <c r="M59" s="196">
        <v>508</v>
      </c>
      <c r="N59" s="197">
        <v>6.116797110174594</v>
      </c>
      <c r="O59" s="196">
        <v>270</v>
      </c>
      <c r="P59" s="196">
        <v>250</v>
      </c>
      <c r="Q59" s="198">
        <v>520</v>
      </c>
      <c r="R59" s="197">
        <v>6.26128838049368</v>
      </c>
      <c r="S59" s="196">
        <v>228</v>
      </c>
      <c r="T59" s="196">
        <v>214</v>
      </c>
      <c r="U59" s="196">
        <v>442</v>
      </c>
      <c r="V59" s="197">
        <v>5.3220951234196265</v>
      </c>
      <c r="W59" s="198">
        <v>950</v>
      </c>
      <c r="X59" s="198">
        <v>1018</v>
      </c>
      <c r="Y59" s="198">
        <v>1968</v>
      </c>
      <c r="Z59" s="197">
        <v>23.696568332329925</v>
      </c>
      <c r="AA59" s="198">
        <v>890</v>
      </c>
      <c r="AB59" s="198">
        <v>913</v>
      </c>
      <c r="AC59" s="198">
        <v>1803</v>
      </c>
      <c r="AD59" s="197">
        <v>21.709813365442503</v>
      </c>
      <c r="AE59" s="196">
        <v>326</v>
      </c>
      <c r="AF59" s="196">
        <v>318</v>
      </c>
      <c r="AG59" s="196">
        <v>644</v>
      </c>
      <c r="AH59" s="197">
        <v>7.754364840457556</v>
      </c>
      <c r="AI59" s="198">
        <v>408</v>
      </c>
      <c r="AJ59" s="198">
        <v>402</v>
      </c>
      <c r="AK59" s="198">
        <v>810</v>
      </c>
      <c r="AL59" s="197">
        <v>9.75316074653823</v>
      </c>
      <c r="AM59" s="198">
        <v>242</v>
      </c>
      <c r="AN59" s="198">
        <v>304</v>
      </c>
      <c r="AO59" s="196">
        <v>546</v>
      </c>
      <c r="AP59" s="197">
        <v>6.574352799518363</v>
      </c>
      <c r="AQ59" s="196">
        <v>59</v>
      </c>
      <c r="AR59" s="196">
        <v>95</v>
      </c>
      <c r="AS59" s="196">
        <v>154</v>
      </c>
      <c r="AT59" s="197">
        <v>1.8543046357615895</v>
      </c>
      <c r="AU59" s="196">
        <v>15</v>
      </c>
      <c r="AV59" s="196">
        <v>64</v>
      </c>
      <c r="AW59" s="196">
        <v>79</v>
      </c>
      <c r="AX59" s="197">
        <v>0.951234196267309</v>
      </c>
      <c r="AY59" s="196">
        <v>4087</v>
      </c>
      <c r="AZ59" s="196">
        <v>4218</v>
      </c>
      <c r="BA59" s="196">
        <v>8305</v>
      </c>
    </row>
    <row r="60" spans="1:53" s="6" customFormat="1" ht="12.75">
      <c r="A60" s="195">
        <v>57</v>
      </c>
      <c r="B60" s="195" t="s">
        <v>117</v>
      </c>
      <c r="C60" s="196">
        <v>361</v>
      </c>
      <c r="D60" s="196">
        <v>318</v>
      </c>
      <c r="E60" s="196">
        <v>679</v>
      </c>
      <c r="F60" s="197">
        <v>7.121879588839941</v>
      </c>
      <c r="G60" s="196">
        <v>308</v>
      </c>
      <c r="H60" s="196">
        <v>273</v>
      </c>
      <c r="I60" s="196">
        <v>581</v>
      </c>
      <c r="J60" s="197">
        <v>6.093979441997063</v>
      </c>
      <c r="K60" s="196">
        <v>283</v>
      </c>
      <c r="L60" s="196">
        <v>276</v>
      </c>
      <c r="M60" s="196">
        <v>559</v>
      </c>
      <c r="N60" s="197">
        <v>5.863226347807846</v>
      </c>
      <c r="O60" s="196">
        <v>279</v>
      </c>
      <c r="P60" s="196">
        <v>262</v>
      </c>
      <c r="Q60" s="198">
        <v>541</v>
      </c>
      <c r="R60" s="197">
        <v>5.674428361653031</v>
      </c>
      <c r="S60" s="196">
        <v>215</v>
      </c>
      <c r="T60" s="196">
        <v>204</v>
      </c>
      <c r="U60" s="196">
        <v>419</v>
      </c>
      <c r="V60" s="197">
        <v>4.394797566603733</v>
      </c>
      <c r="W60" s="198">
        <v>1302</v>
      </c>
      <c r="X60" s="198">
        <v>1439</v>
      </c>
      <c r="Y60" s="198">
        <v>2741</v>
      </c>
      <c r="Z60" s="197">
        <v>28.749737780574787</v>
      </c>
      <c r="AA60" s="198">
        <v>994</v>
      </c>
      <c r="AB60" s="198">
        <v>988</v>
      </c>
      <c r="AC60" s="198">
        <v>1982</v>
      </c>
      <c r="AD60" s="197">
        <v>20.78875603104678</v>
      </c>
      <c r="AE60" s="196">
        <v>318</v>
      </c>
      <c r="AF60" s="196">
        <v>324</v>
      </c>
      <c r="AG60" s="196">
        <v>642</v>
      </c>
      <c r="AH60" s="197">
        <v>6.733794839521712</v>
      </c>
      <c r="AI60" s="198">
        <v>411</v>
      </c>
      <c r="AJ60" s="198">
        <v>389</v>
      </c>
      <c r="AK60" s="198">
        <v>800</v>
      </c>
      <c r="AL60" s="197">
        <v>8.391021606880637</v>
      </c>
      <c r="AM60" s="198">
        <v>203</v>
      </c>
      <c r="AN60" s="198">
        <v>217</v>
      </c>
      <c r="AO60" s="196">
        <v>420</v>
      </c>
      <c r="AP60" s="197">
        <v>4.405286343612335</v>
      </c>
      <c r="AQ60" s="196">
        <v>52</v>
      </c>
      <c r="AR60" s="196">
        <v>72</v>
      </c>
      <c r="AS60" s="196">
        <v>124</v>
      </c>
      <c r="AT60" s="197">
        <v>1.3006083490664988</v>
      </c>
      <c r="AU60" s="196">
        <v>13</v>
      </c>
      <c r="AV60" s="196">
        <v>33</v>
      </c>
      <c r="AW60" s="196">
        <v>46</v>
      </c>
      <c r="AX60" s="197">
        <v>0.4824837423956367</v>
      </c>
      <c r="AY60" s="196">
        <v>4739</v>
      </c>
      <c r="AZ60" s="196">
        <v>4795</v>
      </c>
      <c r="BA60" s="196">
        <v>9534</v>
      </c>
    </row>
    <row r="61" spans="1:53" s="6" customFormat="1" ht="12.75">
      <c r="A61" s="195">
        <v>58</v>
      </c>
      <c r="B61" s="195" t="s">
        <v>378</v>
      </c>
      <c r="C61" s="196">
        <v>345</v>
      </c>
      <c r="D61" s="196">
        <v>358</v>
      </c>
      <c r="E61" s="196">
        <v>703</v>
      </c>
      <c r="F61" s="197">
        <v>6.910449228349552</v>
      </c>
      <c r="G61" s="196">
        <v>308</v>
      </c>
      <c r="H61" s="196">
        <v>276</v>
      </c>
      <c r="I61" s="196">
        <v>584</v>
      </c>
      <c r="J61" s="197">
        <v>5.740686129951833</v>
      </c>
      <c r="K61" s="196">
        <v>347</v>
      </c>
      <c r="L61" s="196">
        <v>280</v>
      </c>
      <c r="M61" s="196">
        <v>627</v>
      </c>
      <c r="N61" s="197">
        <v>6.163373636095547</v>
      </c>
      <c r="O61" s="196">
        <v>314</v>
      </c>
      <c r="P61" s="196">
        <v>319</v>
      </c>
      <c r="Q61" s="198">
        <v>633</v>
      </c>
      <c r="R61" s="197">
        <v>6.2223532881156</v>
      </c>
      <c r="S61" s="196">
        <v>388</v>
      </c>
      <c r="T61" s="196">
        <v>404</v>
      </c>
      <c r="U61" s="196">
        <v>792</v>
      </c>
      <c r="V61" s="197">
        <v>7.785314066647006</v>
      </c>
      <c r="W61" s="198">
        <v>1419</v>
      </c>
      <c r="X61" s="198">
        <v>1392</v>
      </c>
      <c r="Y61" s="198">
        <v>2811</v>
      </c>
      <c r="Z61" s="197">
        <v>27.631966971394867</v>
      </c>
      <c r="AA61" s="198">
        <v>822</v>
      </c>
      <c r="AB61" s="198">
        <v>902</v>
      </c>
      <c r="AC61" s="198">
        <v>1724</v>
      </c>
      <c r="AD61" s="197">
        <v>16.94682001376192</v>
      </c>
      <c r="AE61" s="196">
        <v>299</v>
      </c>
      <c r="AF61" s="196">
        <v>305</v>
      </c>
      <c r="AG61" s="196">
        <v>604</v>
      </c>
      <c r="AH61" s="197">
        <v>5.937284970018677</v>
      </c>
      <c r="AI61" s="198">
        <v>420</v>
      </c>
      <c r="AJ61" s="198">
        <v>434</v>
      </c>
      <c r="AK61" s="198">
        <v>854</v>
      </c>
      <c r="AL61" s="197">
        <v>8.394770470854223</v>
      </c>
      <c r="AM61" s="198">
        <v>258</v>
      </c>
      <c r="AN61" s="198">
        <v>345</v>
      </c>
      <c r="AO61" s="196">
        <v>603</v>
      </c>
      <c r="AP61" s="197">
        <v>5.927455028015335</v>
      </c>
      <c r="AQ61" s="196">
        <v>65</v>
      </c>
      <c r="AR61" s="196">
        <v>94</v>
      </c>
      <c r="AS61" s="196">
        <v>159</v>
      </c>
      <c r="AT61" s="197">
        <v>1.5629607785314068</v>
      </c>
      <c r="AU61" s="196">
        <v>22</v>
      </c>
      <c r="AV61" s="196">
        <v>57</v>
      </c>
      <c r="AW61" s="196">
        <v>79</v>
      </c>
      <c r="AX61" s="197">
        <v>0.7765654182640322</v>
      </c>
      <c r="AY61" s="196">
        <v>5007</v>
      </c>
      <c r="AZ61" s="196">
        <v>5166</v>
      </c>
      <c r="BA61" s="196">
        <v>10173</v>
      </c>
    </row>
    <row r="62" spans="1:53" s="6" customFormat="1" ht="12.75">
      <c r="A62" s="195">
        <v>59</v>
      </c>
      <c r="B62" s="195" t="s">
        <v>379</v>
      </c>
      <c r="C62" s="196">
        <v>320</v>
      </c>
      <c r="D62" s="196">
        <v>279</v>
      </c>
      <c r="E62" s="196">
        <v>599</v>
      </c>
      <c r="F62" s="197">
        <v>5.817228318927843</v>
      </c>
      <c r="G62" s="196">
        <v>223</v>
      </c>
      <c r="H62" s="196">
        <v>208</v>
      </c>
      <c r="I62" s="196">
        <v>431</v>
      </c>
      <c r="J62" s="197">
        <v>4.185685151014859</v>
      </c>
      <c r="K62" s="196">
        <v>234</v>
      </c>
      <c r="L62" s="196">
        <v>244</v>
      </c>
      <c r="M62" s="196">
        <v>478</v>
      </c>
      <c r="N62" s="197">
        <v>4.642128775371467</v>
      </c>
      <c r="O62" s="196">
        <v>337</v>
      </c>
      <c r="P62" s="196">
        <v>291</v>
      </c>
      <c r="Q62" s="198">
        <v>628</v>
      </c>
      <c r="R62" s="197">
        <v>6.098863746722347</v>
      </c>
      <c r="S62" s="196">
        <v>364</v>
      </c>
      <c r="T62" s="196">
        <v>353</v>
      </c>
      <c r="U62" s="196">
        <v>717</v>
      </c>
      <c r="V62" s="197">
        <v>6.9631931630572</v>
      </c>
      <c r="W62" s="198">
        <v>1437</v>
      </c>
      <c r="X62" s="198">
        <v>1343</v>
      </c>
      <c r="Y62" s="198">
        <v>2780</v>
      </c>
      <c r="Z62" s="197">
        <v>26.998154802369623</v>
      </c>
      <c r="AA62" s="198">
        <v>944</v>
      </c>
      <c r="AB62" s="198">
        <v>999</v>
      </c>
      <c r="AC62" s="198">
        <v>1943</v>
      </c>
      <c r="AD62" s="197">
        <v>18.869573662231716</v>
      </c>
      <c r="AE62" s="196">
        <v>325</v>
      </c>
      <c r="AF62" s="196">
        <v>313</v>
      </c>
      <c r="AG62" s="196">
        <v>638</v>
      </c>
      <c r="AH62" s="197">
        <v>6.195979411479072</v>
      </c>
      <c r="AI62" s="198">
        <v>433</v>
      </c>
      <c r="AJ62" s="198">
        <v>486</v>
      </c>
      <c r="AK62" s="198">
        <v>919</v>
      </c>
      <c r="AL62" s="197">
        <v>8.924929591143052</v>
      </c>
      <c r="AM62" s="198">
        <v>308</v>
      </c>
      <c r="AN62" s="198">
        <v>499</v>
      </c>
      <c r="AO62" s="196">
        <v>807</v>
      </c>
      <c r="AP62" s="197">
        <v>7.837234145867729</v>
      </c>
      <c r="AQ62" s="196">
        <v>71</v>
      </c>
      <c r="AR62" s="196">
        <v>154</v>
      </c>
      <c r="AS62" s="196">
        <v>225</v>
      </c>
      <c r="AT62" s="197">
        <v>2.1851024570263182</v>
      </c>
      <c r="AU62" s="196">
        <v>27</v>
      </c>
      <c r="AV62" s="196">
        <v>105</v>
      </c>
      <c r="AW62" s="196">
        <v>132</v>
      </c>
      <c r="AX62" s="197">
        <v>1.2819267747887735</v>
      </c>
      <c r="AY62" s="196">
        <v>5023</v>
      </c>
      <c r="AZ62" s="196">
        <v>5274</v>
      </c>
      <c r="BA62" s="196">
        <v>10297</v>
      </c>
    </row>
    <row r="63" spans="1:53" s="6" customFormat="1" ht="12.75">
      <c r="A63" s="195">
        <v>60</v>
      </c>
      <c r="B63" s="195" t="s">
        <v>118</v>
      </c>
      <c r="C63" s="196">
        <v>287</v>
      </c>
      <c r="D63" s="196">
        <v>276</v>
      </c>
      <c r="E63" s="196">
        <v>563</v>
      </c>
      <c r="F63" s="197">
        <v>5.429646060372264</v>
      </c>
      <c r="G63" s="196">
        <v>334</v>
      </c>
      <c r="H63" s="196">
        <v>275</v>
      </c>
      <c r="I63" s="196">
        <v>609</v>
      </c>
      <c r="J63" s="197">
        <v>5.8732761114861605</v>
      </c>
      <c r="K63" s="196">
        <v>285</v>
      </c>
      <c r="L63" s="196">
        <v>295</v>
      </c>
      <c r="M63" s="196">
        <v>580</v>
      </c>
      <c r="N63" s="197">
        <v>5.5935962966534865</v>
      </c>
      <c r="O63" s="196">
        <v>280</v>
      </c>
      <c r="P63" s="196">
        <v>265</v>
      </c>
      <c r="Q63" s="198">
        <v>545</v>
      </c>
      <c r="R63" s="197">
        <v>5.256051692545086</v>
      </c>
      <c r="S63" s="196">
        <v>213</v>
      </c>
      <c r="T63" s="196">
        <v>175</v>
      </c>
      <c r="U63" s="196">
        <v>388</v>
      </c>
      <c r="V63" s="197">
        <v>3.741923039830263</v>
      </c>
      <c r="W63" s="198">
        <v>1163</v>
      </c>
      <c r="X63" s="198">
        <v>1268</v>
      </c>
      <c r="Y63" s="198">
        <v>2431</v>
      </c>
      <c r="Z63" s="197">
        <v>23.44488378821487</v>
      </c>
      <c r="AA63" s="198">
        <v>1122</v>
      </c>
      <c r="AB63" s="198">
        <v>1151</v>
      </c>
      <c r="AC63" s="198">
        <v>2273</v>
      </c>
      <c r="AD63" s="197">
        <v>21.921111003954096</v>
      </c>
      <c r="AE63" s="196">
        <v>396</v>
      </c>
      <c r="AF63" s="196">
        <v>422</v>
      </c>
      <c r="AG63" s="196">
        <v>818</v>
      </c>
      <c r="AH63" s="197">
        <v>7.888899604590606</v>
      </c>
      <c r="AI63" s="198">
        <v>565</v>
      </c>
      <c r="AJ63" s="198">
        <v>561</v>
      </c>
      <c r="AK63" s="198">
        <v>1126</v>
      </c>
      <c r="AL63" s="197">
        <v>10.859292120744527</v>
      </c>
      <c r="AM63" s="198">
        <v>343</v>
      </c>
      <c r="AN63" s="198">
        <v>382</v>
      </c>
      <c r="AO63" s="196">
        <v>725</v>
      </c>
      <c r="AP63" s="197">
        <v>6.991995370816858</v>
      </c>
      <c r="AQ63" s="196">
        <v>72</v>
      </c>
      <c r="AR63" s="196">
        <v>126</v>
      </c>
      <c r="AS63" s="196">
        <v>198</v>
      </c>
      <c r="AT63" s="197">
        <v>1.9095380460989488</v>
      </c>
      <c r="AU63" s="196">
        <v>28</v>
      </c>
      <c r="AV63" s="196">
        <v>85</v>
      </c>
      <c r="AW63" s="196">
        <v>113</v>
      </c>
      <c r="AX63" s="197">
        <v>1.0897868646928344</v>
      </c>
      <c r="AY63" s="196">
        <v>5088</v>
      </c>
      <c r="AZ63" s="196">
        <v>5281</v>
      </c>
      <c r="BA63" s="196">
        <v>10369</v>
      </c>
    </row>
    <row r="64" spans="1:53" s="6" customFormat="1" ht="12.75">
      <c r="A64" s="138" t="s">
        <v>171</v>
      </c>
      <c r="B64" s="19" t="s">
        <v>89</v>
      </c>
      <c r="C64" s="199">
        <v>3360</v>
      </c>
      <c r="D64" s="198">
        <v>3343</v>
      </c>
      <c r="E64" s="198">
        <v>6703</v>
      </c>
      <c r="F64" s="197">
        <v>5.411449377154528</v>
      </c>
      <c r="G64" s="199">
        <v>2593</v>
      </c>
      <c r="H64" s="198">
        <v>2480</v>
      </c>
      <c r="I64" s="198">
        <v>5073</v>
      </c>
      <c r="J64" s="197">
        <v>4.095521809682967</v>
      </c>
      <c r="K64" s="198">
        <v>2570</v>
      </c>
      <c r="L64" s="198">
        <v>2436</v>
      </c>
      <c r="M64" s="198">
        <v>5006</v>
      </c>
      <c r="N64" s="197">
        <v>4.041431535437203</v>
      </c>
      <c r="O64" s="198">
        <v>5261</v>
      </c>
      <c r="P64" s="198">
        <v>4977</v>
      </c>
      <c r="Q64" s="198">
        <v>10238</v>
      </c>
      <c r="R64" s="197">
        <v>8.2653168317631</v>
      </c>
      <c r="S64" s="198">
        <v>9594</v>
      </c>
      <c r="T64" s="198">
        <v>8482</v>
      </c>
      <c r="U64" s="198">
        <v>18076</v>
      </c>
      <c r="V64" s="197">
        <v>14.593071600991387</v>
      </c>
      <c r="W64" s="198">
        <v>21563</v>
      </c>
      <c r="X64" s="198">
        <v>19285</v>
      </c>
      <c r="Y64" s="198">
        <v>40848</v>
      </c>
      <c r="Z64" s="197">
        <v>32.97730630434256</v>
      </c>
      <c r="AA64" s="198">
        <v>9302</v>
      </c>
      <c r="AB64" s="198">
        <v>9047</v>
      </c>
      <c r="AC64" s="198">
        <v>18349</v>
      </c>
      <c r="AD64" s="197">
        <v>14.813469285604722</v>
      </c>
      <c r="AE64" s="198">
        <v>2465</v>
      </c>
      <c r="AF64" s="198">
        <v>2508</v>
      </c>
      <c r="AG64" s="198">
        <v>4973</v>
      </c>
      <c r="AH64" s="197">
        <v>4.014790057077349</v>
      </c>
      <c r="AI64" s="198">
        <v>3281</v>
      </c>
      <c r="AJ64" s="198">
        <v>3596</v>
      </c>
      <c r="AK64" s="198">
        <v>6877</v>
      </c>
      <c r="AL64" s="197">
        <v>5.551922626688302</v>
      </c>
      <c r="AM64" s="198">
        <v>2131</v>
      </c>
      <c r="AN64" s="198">
        <v>2897</v>
      </c>
      <c r="AO64" s="198">
        <v>5028</v>
      </c>
      <c r="AP64" s="197">
        <v>4.059192521010439</v>
      </c>
      <c r="AQ64" s="198">
        <v>590</v>
      </c>
      <c r="AR64" s="198">
        <v>1092</v>
      </c>
      <c r="AS64" s="198">
        <v>1682</v>
      </c>
      <c r="AT64" s="197">
        <v>1.3579080788264832</v>
      </c>
      <c r="AU64" s="198">
        <v>274</v>
      </c>
      <c r="AV64" s="198">
        <v>740</v>
      </c>
      <c r="AW64" s="198">
        <v>1014</v>
      </c>
      <c r="AX64" s="197">
        <v>0.8186199714209595</v>
      </c>
      <c r="AY64" s="198">
        <v>62984</v>
      </c>
      <c r="AZ64" s="198">
        <v>60883</v>
      </c>
      <c r="BA64" s="198">
        <v>123867</v>
      </c>
    </row>
    <row r="65" spans="1:53" s="6" customFormat="1" ht="12.75">
      <c r="A65" s="138" t="s">
        <v>172</v>
      </c>
      <c r="B65" s="19" t="s">
        <v>90</v>
      </c>
      <c r="C65" s="199">
        <v>2855</v>
      </c>
      <c r="D65" s="198">
        <v>2651</v>
      </c>
      <c r="E65" s="198">
        <v>5506</v>
      </c>
      <c r="F65" s="197">
        <v>6.568994726669689</v>
      </c>
      <c r="G65" s="199">
        <v>2619</v>
      </c>
      <c r="H65" s="198">
        <v>2397</v>
      </c>
      <c r="I65" s="198">
        <v>5016</v>
      </c>
      <c r="J65" s="197">
        <v>5.984394760075402</v>
      </c>
      <c r="K65" s="198">
        <v>2495</v>
      </c>
      <c r="L65" s="198">
        <v>2317</v>
      </c>
      <c r="M65" s="198">
        <v>4812</v>
      </c>
      <c r="N65" s="197">
        <v>5.741010284187167</v>
      </c>
      <c r="O65" s="198">
        <v>2339</v>
      </c>
      <c r="P65" s="198">
        <v>2215</v>
      </c>
      <c r="Q65" s="198">
        <v>4554</v>
      </c>
      <c r="R65" s="197">
        <v>5.43320050585793</v>
      </c>
      <c r="S65" s="198">
        <v>2106</v>
      </c>
      <c r="T65" s="198">
        <v>2004</v>
      </c>
      <c r="U65" s="198">
        <v>4110</v>
      </c>
      <c r="V65" s="197">
        <v>4.9034813524541265</v>
      </c>
      <c r="W65" s="198">
        <v>11476</v>
      </c>
      <c r="X65" s="198">
        <v>11690</v>
      </c>
      <c r="Y65" s="198">
        <v>23166</v>
      </c>
      <c r="Z65" s="197">
        <v>27.638454747190337</v>
      </c>
      <c r="AA65" s="198">
        <v>8373</v>
      </c>
      <c r="AB65" s="198">
        <v>8505</v>
      </c>
      <c r="AC65" s="198">
        <v>16878</v>
      </c>
      <c r="AD65" s="197">
        <v>20.136486196282423</v>
      </c>
      <c r="AE65" s="198">
        <v>2694</v>
      </c>
      <c r="AF65" s="198">
        <v>2775</v>
      </c>
      <c r="AG65" s="198">
        <v>5469</v>
      </c>
      <c r="AH65" s="197">
        <v>6.524851463886039</v>
      </c>
      <c r="AI65" s="198">
        <v>3727</v>
      </c>
      <c r="AJ65" s="198">
        <v>3813</v>
      </c>
      <c r="AK65" s="198">
        <v>7540</v>
      </c>
      <c r="AL65" s="197">
        <v>8.99568111861414</v>
      </c>
      <c r="AM65" s="198">
        <v>2129</v>
      </c>
      <c r="AN65" s="198">
        <v>2738</v>
      </c>
      <c r="AO65" s="198">
        <v>4867</v>
      </c>
      <c r="AP65" s="197">
        <v>5.8066286477844855</v>
      </c>
      <c r="AQ65" s="198">
        <v>450</v>
      </c>
      <c r="AR65" s="198">
        <v>794</v>
      </c>
      <c r="AS65" s="198">
        <v>1244</v>
      </c>
      <c r="AT65" s="197">
        <v>1.4841680784557016</v>
      </c>
      <c r="AU65" s="198">
        <v>180</v>
      </c>
      <c r="AV65" s="198">
        <v>476</v>
      </c>
      <c r="AW65" s="198">
        <v>656</v>
      </c>
      <c r="AX65" s="197">
        <v>0.7826481185425566</v>
      </c>
      <c r="AY65" s="198">
        <v>41443</v>
      </c>
      <c r="AZ65" s="198">
        <v>42375</v>
      </c>
      <c r="BA65" s="198">
        <v>83818</v>
      </c>
    </row>
    <row r="66" spans="1:53" s="6" customFormat="1" ht="12.75">
      <c r="A66" s="138" t="s">
        <v>173</v>
      </c>
      <c r="B66" s="19" t="s">
        <v>91</v>
      </c>
      <c r="C66" s="199">
        <v>2678</v>
      </c>
      <c r="D66" s="198">
        <v>2543</v>
      </c>
      <c r="E66" s="199">
        <v>5221</v>
      </c>
      <c r="F66" s="197">
        <v>5.480674350737965</v>
      </c>
      <c r="G66" s="199">
        <v>2487</v>
      </c>
      <c r="H66" s="198">
        <v>2354</v>
      </c>
      <c r="I66" s="198">
        <v>4841</v>
      </c>
      <c r="J66" s="197">
        <v>5.081774474606874</v>
      </c>
      <c r="K66" s="198">
        <v>2788</v>
      </c>
      <c r="L66" s="198">
        <v>2737</v>
      </c>
      <c r="M66" s="198">
        <v>5525</v>
      </c>
      <c r="N66" s="197">
        <v>5.799794251642838</v>
      </c>
      <c r="O66" s="198">
        <v>2811</v>
      </c>
      <c r="P66" s="198">
        <v>2797</v>
      </c>
      <c r="Q66" s="198">
        <v>5608</v>
      </c>
      <c r="R66" s="197">
        <v>5.8869223824819965</v>
      </c>
      <c r="S66" s="198">
        <v>2732</v>
      </c>
      <c r="T66" s="198">
        <v>2621</v>
      </c>
      <c r="U66" s="198">
        <v>5353</v>
      </c>
      <c r="V66" s="197">
        <v>5.6192395708677125</v>
      </c>
      <c r="W66" s="198">
        <v>11682</v>
      </c>
      <c r="X66" s="198">
        <v>11765</v>
      </c>
      <c r="Y66" s="198">
        <v>23447</v>
      </c>
      <c r="Z66" s="197">
        <v>24.613172093804454</v>
      </c>
      <c r="AA66" s="198">
        <v>9611</v>
      </c>
      <c r="AB66" s="198">
        <v>9721</v>
      </c>
      <c r="AC66" s="198">
        <v>19332</v>
      </c>
      <c r="AD66" s="197">
        <v>20.293506329911192</v>
      </c>
      <c r="AE66" s="198">
        <v>3233</v>
      </c>
      <c r="AF66" s="198">
        <v>3383</v>
      </c>
      <c r="AG66" s="198">
        <v>6616</v>
      </c>
      <c r="AH66" s="197">
        <v>6.9450567907455225</v>
      </c>
      <c r="AI66" s="198">
        <v>4983</v>
      </c>
      <c r="AJ66" s="198">
        <v>5112</v>
      </c>
      <c r="AK66" s="198">
        <v>10095</v>
      </c>
      <c r="AL66" s="197">
        <v>10.597090130377275</v>
      </c>
      <c r="AM66" s="198">
        <v>2964</v>
      </c>
      <c r="AN66" s="198">
        <v>3734</v>
      </c>
      <c r="AO66" s="198">
        <v>6698</v>
      </c>
      <c r="AP66" s="197">
        <v>7.031135185068547</v>
      </c>
      <c r="AQ66" s="198">
        <v>631</v>
      </c>
      <c r="AR66" s="198">
        <v>1059</v>
      </c>
      <c r="AS66" s="198">
        <v>1690</v>
      </c>
      <c r="AT66" s="197">
        <v>1.7740547122672208</v>
      </c>
      <c r="AU66" s="198">
        <v>211</v>
      </c>
      <c r="AV66" s="198">
        <v>625</v>
      </c>
      <c r="AW66" s="198">
        <v>836</v>
      </c>
      <c r="AX66" s="197">
        <v>0.8775797274884004</v>
      </c>
      <c r="AY66" s="198">
        <v>46811</v>
      </c>
      <c r="AZ66" s="198">
        <v>48451</v>
      </c>
      <c r="BA66" s="198">
        <v>95262</v>
      </c>
    </row>
    <row r="67" spans="1:53" s="6" customFormat="1" ht="12.75">
      <c r="A67" s="138" t="s">
        <v>174</v>
      </c>
      <c r="B67" s="20" t="s">
        <v>92</v>
      </c>
      <c r="C67" s="199">
        <v>5185</v>
      </c>
      <c r="D67" s="198">
        <v>4913</v>
      </c>
      <c r="E67" s="199">
        <v>10098</v>
      </c>
      <c r="F67" s="197">
        <v>5.957240956179059</v>
      </c>
      <c r="G67" s="199">
        <v>5071</v>
      </c>
      <c r="H67" s="198">
        <v>4633</v>
      </c>
      <c r="I67" s="198">
        <v>9704</v>
      </c>
      <c r="J67" s="197">
        <v>5.724803549095029</v>
      </c>
      <c r="K67" s="198">
        <v>5367</v>
      </c>
      <c r="L67" s="198">
        <v>4994</v>
      </c>
      <c r="M67" s="198">
        <v>10361</v>
      </c>
      <c r="N67" s="197">
        <v>6.112395875120939</v>
      </c>
      <c r="O67" s="198">
        <v>5310</v>
      </c>
      <c r="P67" s="198">
        <v>5008</v>
      </c>
      <c r="Q67" s="198">
        <v>10318</v>
      </c>
      <c r="R67" s="197">
        <v>6.08702834084527</v>
      </c>
      <c r="S67" s="198">
        <v>4986</v>
      </c>
      <c r="T67" s="198">
        <v>4521</v>
      </c>
      <c r="U67" s="198">
        <v>9507</v>
      </c>
      <c r="V67" s="197">
        <v>5.608584845553012</v>
      </c>
      <c r="W67" s="198">
        <v>22510</v>
      </c>
      <c r="X67" s="198">
        <v>22637</v>
      </c>
      <c r="Y67" s="198">
        <v>45147</v>
      </c>
      <c r="Z67" s="197">
        <v>26.634141161479103</v>
      </c>
      <c r="AA67" s="198">
        <v>17860</v>
      </c>
      <c r="AB67" s="198">
        <v>17811</v>
      </c>
      <c r="AC67" s="198">
        <v>35671</v>
      </c>
      <c r="AD67" s="197">
        <v>21.04384453831088</v>
      </c>
      <c r="AE67" s="198">
        <v>5660</v>
      </c>
      <c r="AF67" s="198">
        <v>5742</v>
      </c>
      <c r="AG67" s="198">
        <v>11402</v>
      </c>
      <c r="AH67" s="197">
        <v>6.726526181655143</v>
      </c>
      <c r="AI67" s="198">
        <v>7677</v>
      </c>
      <c r="AJ67" s="198">
        <v>7812</v>
      </c>
      <c r="AK67" s="198">
        <v>15489</v>
      </c>
      <c r="AL67" s="197">
        <v>9.137621823158788</v>
      </c>
      <c r="AM67" s="198">
        <v>3814</v>
      </c>
      <c r="AN67" s="198">
        <v>4643</v>
      </c>
      <c r="AO67" s="198">
        <v>8457</v>
      </c>
      <c r="AP67" s="197">
        <v>4.989145055100644</v>
      </c>
      <c r="AQ67" s="198">
        <v>788</v>
      </c>
      <c r="AR67" s="198">
        <v>1398</v>
      </c>
      <c r="AS67" s="198">
        <v>2186</v>
      </c>
      <c r="AT67" s="197">
        <v>1.2896146494560727</v>
      </c>
      <c r="AU67" s="198">
        <v>304</v>
      </c>
      <c r="AV67" s="198">
        <v>864</v>
      </c>
      <c r="AW67" s="198">
        <v>1168</v>
      </c>
      <c r="AX67" s="197">
        <v>0.6890530240460627</v>
      </c>
      <c r="AY67" s="198">
        <v>84532</v>
      </c>
      <c r="AZ67" s="198">
        <v>84976</v>
      </c>
      <c r="BA67" s="198">
        <v>169508</v>
      </c>
    </row>
    <row r="68" spans="1:53" s="6" customFormat="1" ht="12.75">
      <c r="A68" s="138" t="s">
        <v>175</v>
      </c>
      <c r="B68" s="139" t="s">
        <v>93</v>
      </c>
      <c r="C68" s="199">
        <v>4822</v>
      </c>
      <c r="D68" s="198">
        <v>4478</v>
      </c>
      <c r="E68" s="198">
        <v>9300</v>
      </c>
      <c r="F68" s="197">
        <v>6.251890692749823</v>
      </c>
      <c r="G68" s="199">
        <v>4671</v>
      </c>
      <c r="H68" s="198">
        <v>4390</v>
      </c>
      <c r="I68" s="198">
        <v>9061</v>
      </c>
      <c r="J68" s="197">
        <v>6.091223824409264</v>
      </c>
      <c r="K68" s="198">
        <v>4644</v>
      </c>
      <c r="L68" s="198">
        <v>4462</v>
      </c>
      <c r="M68" s="198">
        <v>9106</v>
      </c>
      <c r="N68" s="197">
        <v>6.12147490840644</v>
      </c>
      <c r="O68" s="198">
        <v>4489</v>
      </c>
      <c r="P68" s="198">
        <v>4245</v>
      </c>
      <c r="Q68" s="198">
        <v>8734</v>
      </c>
      <c r="R68" s="197">
        <v>5.871399280696448</v>
      </c>
      <c r="S68" s="198">
        <v>3826</v>
      </c>
      <c r="T68" s="198">
        <v>3322</v>
      </c>
      <c r="U68" s="198">
        <v>7148</v>
      </c>
      <c r="V68" s="197">
        <v>4.805216631373735</v>
      </c>
      <c r="W68" s="198">
        <v>19840</v>
      </c>
      <c r="X68" s="198">
        <v>20200</v>
      </c>
      <c r="Y68" s="198">
        <v>40040</v>
      </c>
      <c r="Z68" s="197">
        <v>26.91674229437666</v>
      </c>
      <c r="AA68" s="198">
        <v>15291</v>
      </c>
      <c r="AB68" s="198">
        <v>15617</v>
      </c>
      <c r="AC68" s="198">
        <v>30908</v>
      </c>
      <c r="AD68" s="197">
        <v>20.77778898188296</v>
      </c>
      <c r="AE68" s="198">
        <v>4831</v>
      </c>
      <c r="AF68" s="198">
        <v>4925</v>
      </c>
      <c r="AG68" s="198">
        <v>9756</v>
      </c>
      <c r="AH68" s="197">
        <v>6.558435010587879</v>
      </c>
      <c r="AI68" s="198">
        <v>6440</v>
      </c>
      <c r="AJ68" s="198">
        <v>6699</v>
      </c>
      <c r="AK68" s="198">
        <v>13139</v>
      </c>
      <c r="AL68" s="197">
        <v>8.832644280864509</v>
      </c>
      <c r="AM68" s="198">
        <v>3734</v>
      </c>
      <c r="AN68" s="198">
        <v>4432</v>
      </c>
      <c r="AO68" s="198">
        <v>8166</v>
      </c>
      <c r="AP68" s="197">
        <v>5.489563376020974</v>
      </c>
      <c r="AQ68" s="198">
        <v>846</v>
      </c>
      <c r="AR68" s="198">
        <v>1398</v>
      </c>
      <c r="AS68" s="198">
        <v>2244</v>
      </c>
      <c r="AT68" s="197">
        <v>1.508520721992538</v>
      </c>
      <c r="AU68" s="198">
        <v>356</v>
      </c>
      <c r="AV68" s="198">
        <v>797</v>
      </c>
      <c r="AW68" s="198">
        <v>1153</v>
      </c>
      <c r="AX68" s="197">
        <v>0.7750999966387684</v>
      </c>
      <c r="AY68" s="198">
        <v>73790</v>
      </c>
      <c r="AZ68" s="198">
        <v>74965</v>
      </c>
      <c r="BA68" s="198">
        <v>148755</v>
      </c>
    </row>
  </sheetData>
  <sheetProtection password="EE3C" sheet="1"/>
  <mergeCells count="15">
    <mergeCell ref="S2:V2"/>
    <mergeCell ref="C1:BA1"/>
    <mergeCell ref="C2:F2"/>
    <mergeCell ref="G2:J2"/>
    <mergeCell ref="AU2:AX2"/>
    <mergeCell ref="AY2:BA2"/>
    <mergeCell ref="AE2:AH2"/>
    <mergeCell ref="W2:Z2"/>
    <mergeCell ref="AA2:AD2"/>
    <mergeCell ref="AQ2:AT2"/>
    <mergeCell ref="A1:B2"/>
    <mergeCell ref="AM2:AP2"/>
    <mergeCell ref="AI2:AL2"/>
    <mergeCell ref="K2:N2"/>
    <mergeCell ref="O2:R2"/>
  </mergeCells>
  <hyperlinks>
    <hyperlink ref="A1:A2" location="'Data by topic'!A1" display="Click here to return to topic homepage"/>
  </hyperlink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CP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4" customWidth="1"/>
    <col min="2" max="2" width="31.28125" style="4" bestFit="1" customWidth="1"/>
    <col min="3" max="5" width="12.00390625" style="4" customWidth="1"/>
    <col min="6" max="6" width="12.00390625" style="22" customWidth="1"/>
    <col min="7" max="9" width="12.00390625" style="4" customWidth="1"/>
    <col min="10" max="10" width="12.00390625" style="22" customWidth="1"/>
    <col min="11" max="13" width="12.00390625" style="4" customWidth="1"/>
    <col min="14" max="14" width="12.00390625" style="22" customWidth="1"/>
    <col min="15" max="17" width="12.00390625" style="4" customWidth="1"/>
    <col min="18" max="18" width="12.00390625" style="22" customWidth="1"/>
    <col min="19" max="21" width="12.00390625" style="4" customWidth="1"/>
    <col min="22" max="22" width="12.00390625" style="22" customWidth="1"/>
    <col min="23" max="25" width="12.00390625" style="4" customWidth="1"/>
    <col min="26" max="26" width="12.00390625" style="22" customWidth="1"/>
    <col min="27" max="29" width="12.00390625" style="4" customWidth="1"/>
    <col min="30" max="30" width="12.00390625" style="22" customWidth="1"/>
    <col min="31" max="33" width="12.00390625" style="4" customWidth="1"/>
    <col min="34" max="38" width="12.00390625" style="22" customWidth="1"/>
    <col min="39" max="83" width="12.00390625" style="4" customWidth="1"/>
    <col min="84" max="16384" width="14.7109375" style="4" customWidth="1"/>
  </cols>
  <sheetData>
    <row r="1" spans="1:83" ht="12.75" customHeight="1">
      <c r="A1" s="338" t="s">
        <v>413</v>
      </c>
      <c r="B1" s="339"/>
      <c r="C1" s="342" t="s">
        <v>22</v>
      </c>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2"/>
      <c r="BJ1" s="342"/>
      <c r="BK1" s="342"/>
      <c r="BL1" s="342"/>
      <c r="BM1" s="342"/>
      <c r="BN1" s="342"/>
      <c r="BO1" s="342"/>
      <c r="BP1" s="342"/>
      <c r="BQ1" s="342"/>
      <c r="BR1" s="342"/>
      <c r="BS1" s="342"/>
      <c r="BT1" s="342"/>
      <c r="BU1" s="342"/>
      <c r="BV1" s="342"/>
      <c r="BW1" s="342"/>
      <c r="BX1" s="342"/>
      <c r="BY1" s="342"/>
      <c r="BZ1" s="342"/>
      <c r="CA1" s="342"/>
      <c r="CB1" s="342"/>
      <c r="CC1" s="342"/>
      <c r="CD1" s="342"/>
      <c r="CE1" s="342"/>
    </row>
    <row r="2" spans="1:83" s="7" customFormat="1" ht="38.25" customHeight="1">
      <c r="A2" s="340"/>
      <c r="B2" s="332"/>
      <c r="C2" s="343" t="s">
        <v>23</v>
      </c>
      <c r="D2" s="343"/>
      <c r="E2" s="343"/>
      <c r="F2" s="343"/>
      <c r="G2" s="343" t="s">
        <v>24</v>
      </c>
      <c r="H2" s="343"/>
      <c r="I2" s="343"/>
      <c r="J2" s="343"/>
      <c r="K2" s="343" t="s">
        <v>119</v>
      </c>
      <c r="L2" s="343"/>
      <c r="M2" s="343"/>
      <c r="N2" s="343"/>
      <c r="O2" s="343" t="s">
        <v>120</v>
      </c>
      <c r="P2" s="343"/>
      <c r="Q2" s="343"/>
      <c r="R2" s="343"/>
      <c r="S2" s="341" t="s">
        <v>25</v>
      </c>
      <c r="T2" s="341"/>
      <c r="U2" s="341"/>
      <c r="V2" s="341"/>
      <c r="W2" s="341" t="s">
        <v>26</v>
      </c>
      <c r="X2" s="341"/>
      <c r="Y2" s="341"/>
      <c r="Z2" s="341"/>
      <c r="AA2" s="341" t="s">
        <v>27</v>
      </c>
      <c r="AB2" s="341"/>
      <c r="AC2" s="341"/>
      <c r="AD2" s="341"/>
      <c r="AE2" s="341" t="s">
        <v>28</v>
      </c>
      <c r="AF2" s="341"/>
      <c r="AG2" s="341"/>
      <c r="AH2" s="341"/>
      <c r="AI2" s="341" t="s">
        <v>387</v>
      </c>
      <c r="AJ2" s="341"/>
      <c r="AK2" s="341" t="s">
        <v>29</v>
      </c>
      <c r="AL2" s="341"/>
      <c r="AM2" s="341"/>
      <c r="AN2" s="341"/>
      <c r="AO2" s="341" t="s">
        <v>30</v>
      </c>
      <c r="AP2" s="341"/>
      <c r="AQ2" s="341"/>
      <c r="AR2" s="341"/>
      <c r="AS2" s="341" t="s">
        <v>31</v>
      </c>
      <c r="AT2" s="341"/>
      <c r="AU2" s="341"/>
      <c r="AV2" s="341"/>
      <c r="AW2" s="341" t="s">
        <v>121</v>
      </c>
      <c r="AX2" s="341"/>
      <c r="AY2" s="341"/>
      <c r="AZ2" s="341"/>
      <c r="BA2" s="341" t="s">
        <v>32</v>
      </c>
      <c r="BB2" s="341"/>
      <c r="BC2" s="341"/>
      <c r="BD2" s="341"/>
      <c r="BE2" s="341" t="s">
        <v>388</v>
      </c>
      <c r="BF2" s="341"/>
      <c r="BG2" s="341" t="s">
        <v>122</v>
      </c>
      <c r="BH2" s="341"/>
      <c r="BI2" s="341"/>
      <c r="BJ2" s="341"/>
      <c r="BK2" s="341" t="s">
        <v>123</v>
      </c>
      <c r="BL2" s="341"/>
      <c r="BM2" s="341"/>
      <c r="BN2" s="341"/>
      <c r="BO2" s="341" t="s">
        <v>124</v>
      </c>
      <c r="BP2" s="341"/>
      <c r="BQ2" s="341"/>
      <c r="BR2" s="341"/>
      <c r="BS2" s="341" t="s">
        <v>389</v>
      </c>
      <c r="BT2" s="341"/>
      <c r="BU2" s="341" t="s">
        <v>33</v>
      </c>
      <c r="BV2" s="341"/>
      <c r="BW2" s="341"/>
      <c r="BX2" s="341"/>
      <c r="BY2" s="341" t="s">
        <v>8</v>
      </c>
      <c r="BZ2" s="341"/>
      <c r="CA2" s="341"/>
      <c r="CB2" s="341"/>
      <c r="CC2" s="341"/>
      <c r="CD2" s="341"/>
      <c r="CE2" s="341"/>
    </row>
    <row r="3" spans="1:83" s="8" customFormat="1" ht="59.25" customHeight="1">
      <c r="A3" s="177" t="s">
        <v>338</v>
      </c>
      <c r="B3" s="177" t="s">
        <v>339</v>
      </c>
      <c r="C3" s="177" t="s">
        <v>10</v>
      </c>
      <c r="D3" s="177" t="s">
        <v>11</v>
      </c>
      <c r="E3" s="177" t="s">
        <v>34</v>
      </c>
      <c r="F3" s="177" t="s">
        <v>5</v>
      </c>
      <c r="G3" s="177" t="s">
        <v>10</v>
      </c>
      <c r="H3" s="177" t="s">
        <v>11</v>
      </c>
      <c r="I3" s="177" t="s">
        <v>34</v>
      </c>
      <c r="J3" s="177" t="s">
        <v>5</v>
      </c>
      <c r="K3" s="177" t="s">
        <v>10</v>
      </c>
      <c r="L3" s="177" t="s">
        <v>11</v>
      </c>
      <c r="M3" s="177" t="s">
        <v>34</v>
      </c>
      <c r="N3" s="177" t="s">
        <v>5</v>
      </c>
      <c r="O3" s="177" t="s">
        <v>10</v>
      </c>
      <c r="P3" s="177" t="s">
        <v>11</v>
      </c>
      <c r="Q3" s="177" t="s">
        <v>34</v>
      </c>
      <c r="R3" s="177" t="s">
        <v>5</v>
      </c>
      <c r="S3" s="177" t="s">
        <v>10</v>
      </c>
      <c r="T3" s="177" t="s">
        <v>11</v>
      </c>
      <c r="U3" s="177" t="s">
        <v>34</v>
      </c>
      <c r="V3" s="177" t="s">
        <v>5</v>
      </c>
      <c r="W3" s="177" t="s">
        <v>10</v>
      </c>
      <c r="X3" s="177" t="s">
        <v>11</v>
      </c>
      <c r="Y3" s="177" t="s">
        <v>34</v>
      </c>
      <c r="Z3" s="177" t="s">
        <v>5</v>
      </c>
      <c r="AA3" s="177" t="s">
        <v>10</v>
      </c>
      <c r="AB3" s="177" t="s">
        <v>11</v>
      </c>
      <c r="AC3" s="177" t="s">
        <v>34</v>
      </c>
      <c r="AD3" s="177" t="s">
        <v>5</v>
      </c>
      <c r="AE3" s="177" t="s">
        <v>10</v>
      </c>
      <c r="AF3" s="177" t="s">
        <v>11</v>
      </c>
      <c r="AG3" s="177" t="s">
        <v>34</v>
      </c>
      <c r="AH3" s="177" t="s">
        <v>5</v>
      </c>
      <c r="AI3" s="177" t="s">
        <v>34</v>
      </c>
      <c r="AJ3" s="177" t="s">
        <v>5</v>
      </c>
      <c r="AK3" s="177" t="s">
        <v>10</v>
      </c>
      <c r="AL3" s="177" t="s">
        <v>11</v>
      </c>
      <c r="AM3" s="177" t="s">
        <v>34</v>
      </c>
      <c r="AN3" s="177" t="s">
        <v>5</v>
      </c>
      <c r="AO3" s="177" t="s">
        <v>10</v>
      </c>
      <c r="AP3" s="177" t="s">
        <v>11</v>
      </c>
      <c r="AQ3" s="177" t="s">
        <v>34</v>
      </c>
      <c r="AR3" s="177" t="s">
        <v>5</v>
      </c>
      <c r="AS3" s="177" t="s">
        <v>10</v>
      </c>
      <c r="AT3" s="177" t="s">
        <v>11</v>
      </c>
      <c r="AU3" s="177" t="s">
        <v>34</v>
      </c>
      <c r="AV3" s="177" t="s">
        <v>5</v>
      </c>
      <c r="AW3" s="177" t="s">
        <v>10</v>
      </c>
      <c r="AX3" s="177" t="s">
        <v>11</v>
      </c>
      <c r="AY3" s="177" t="s">
        <v>34</v>
      </c>
      <c r="AZ3" s="177" t="s">
        <v>5</v>
      </c>
      <c r="BA3" s="177" t="s">
        <v>10</v>
      </c>
      <c r="BB3" s="177" t="s">
        <v>11</v>
      </c>
      <c r="BC3" s="177" t="s">
        <v>34</v>
      </c>
      <c r="BD3" s="177" t="s">
        <v>5</v>
      </c>
      <c r="BE3" s="177" t="s">
        <v>34</v>
      </c>
      <c r="BF3" s="177" t="s">
        <v>5</v>
      </c>
      <c r="BG3" s="177" t="s">
        <v>10</v>
      </c>
      <c r="BH3" s="177" t="s">
        <v>11</v>
      </c>
      <c r="BI3" s="177" t="s">
        <v>34</v>
      </c>
      <c r="BJ3" s="177" t="s">
        <v>5</v>
      </c>
      <c r="BK3" s="177" t="s">
        <v>10</v>
      </c>
      <c r="BL3" s="177" t="s">
        <v>11</v>
      </c>
      <c r="BM3" s="177" t="s">
        <v>34</v>
      </c>
      <c r="BN3" s="177" t="s">
        <v>5</v>
      </c>
      <c r="BO3" s="177" t="s">
        <v>10</v>
      </c>
      <c r="BP3" s="177" t="s">
        <v>11</v>
      </c>
      <c r="BQ3" s="177" t="s">
        <v>34</v>
      </c>
      <c r="BR3" s="177" t="s">
        <v>5</v>
      </c>
      <c r="BS3" s="177" t="s">
        <v>34</v>
      </c>
      <c r="BT3" s="177" t="s">
        <v>5</v>
      </c>
      <c r="BU3" s="177" t="s">
        <v>10</v>
      </c>
      <c r="BV3" s="177" t="s">
        <v>11</v>
      </c>
      <c r="BW3" s="177" t="s">
        <v>34</v>
      </c>
      <c r="BX3" s="177" t="s">
        <v>5</v>
      </c>
      <c r="BY3" s="177" t="s">
        <v>125</v>
      </c>
      <c r="BZ3" s="177" t="s">
        <v>10</v>
      </c>
      <c r="CA3" s="177" t="s">
        <v>11</v>
      </c>
      <c r="CB3" s="182" t="s">
        <v>36</v>
      </c>
      <c r="CC3" s="177" t="s">
        <v>126</v>
      </c>
      <c r="CD3" s="177" t="s">
        <v>37</v>
      </c>
      <c r="CE3" s="177" t="s">
        <v>127</v>
      </c>
    </row>
    <row r="4" spans="1:94" ht="12.75">
      <c r="A4" s="4">
        <v>1</v>
      </c>
      <c r="B4" s="4" t="s">
        <v>340</v>
      </c>
      <c r="C4" s="183" t="s">
        <v>326</v>
      </c>
      <c r="D4" s="183" t="s">
        <v>326</v>
      </c>
      <c r="E4" s="184">
        <v>6708</v>
      </c>
      <c r="F4" s="185">
        <v>67.70970021197134</v>
      </c>
      <c r="G4" s="183" t="s">
        <v>326</v>
      </c>
      <c r="H4" s="183" t="s">
        <v>326</v>
      </c>
      <c r="I4" s="184">
        <v>90</v>
      </c>
      <c r="J4" s="185">
        <v>0.9084485717169678</v>
      </c>
      <c r="K4" s="183" t="s">
        <v>326</v>
      </c>
      <c r="L4" s="183" t="s">
        <v>326</v>
      </c>
      <c r="M4" s="184">
        <v>25</v>
      </c>
      <c r="N4" s="22">
        <v>0.2523468254769355</v>
      </c>
      <c r="O4" s="183" t="s">
        <v>326</v>
      </c>
      <c r="P4" s="183" t="s">
        <v>326</v>
      </c>
      <c r="Q4" s="184">
        <v>1406</v>
      </c>
      <c r="R4" s="22">
        <v>14.191985464822853</v>
      </c>
      <c r="S4" s="183" t="s">
        <v>326</v>
      </c>
      <c r="T4" s="183" t="s">
        <v>326</v>
      </c>
      <c r="U4" s="184">
        <v>48</v>
      </c>
      <c r="V4" s="22">
        <v>0.48450590491571616</v>
      </c>
      <c r="W4" s="183" t="s">
        <v>326</v>
      </c>
      <c r="X4" s="183" t="s">
        <v>326</v>
      </c>
      <c r="Y4" s="184">
        <v>93</v>
      </c>
      <c r="Z4" s="22">
        <v>0.9387301907742001</v>
      </c>
      <c r="AA4" s="183" t="s">
        <v>326</v>
      </c>
      <c r="AB4" s="183" t="s">
        <v>326</v>
      </c>
      <c r="AC4" s="184">
        <v>94</v>
      </c>
      <c r="AD4" s="185">
        <v>0.9488240637932774</v>
      </c>
      <c r="AE4" s="183" t="s">
        <v>326</v>
      </c>
      <c r="AF4" s="183" t="s">
        <v>326</v>
      </c>
      <c r="AG4" s="184">
        <v>116</v>
      </c>
      <c r="AH4" s="22">
        <v>1.1708892702129807</v>
      </c>
      <c r="AI4" s="23">
        <v>351</v>
      </c>
      <c r="AJ4" s="22">
        <v>3.5429494296961748</v>
      </c>
      <c r="AK4" s="183" t="s">
        <v>326</v>
      </c>
      <c r="AL4" s="183" t="s">
        <v>326</v>
      </c>
      <c r="AM4" s="184">
        <v>235</v>
      </c>
      <c r="AN4" s="185">
        <v>2.3720601594831936</v>
      </c>
      <c r="AO4" s="183" t="s">
        <v>326</v>
      </c>
      <c r="AP4" s="183" t="s">
        <v>326</v>
      </c>
      <c r="AQ4" s="184">
        <v>58</v>
      </c>
      <c r="AR4" s="185">
        <v>0.5854446351064904</v>
      </c>
      <c r="AS4" s="183" t="s">
        <v>326</v>
      </c>
      <c r="AT4" s="183" t="s">
        <v>326</v>
      </c>
      <c r="AU4" s="184">
        <v>152</v>
      </c>
      <c r="AV4" s="185">
        <v>1.5342686988997678</v>
      </c>
      <c r="AW4" s="183" t="s">
        <v>326</v>
      </c>
      <c r="AX4" s="183" t="s">
        <v>326</v>
      </c>
      <c r="AY4" s="184">
        <v>182</v>
      </c>
      <c r="AZ4" s="22">
        <v>1.8370848894720904</v>
      </c>
      <c r="BA4" s="183" t="s">
        <v>326</v>
      </c>
      <c r="BB4" s="183" t="s">
        <v>326</v>
      </c>
      <c r="BC4" s="184">
        <v>170</v>
      </c>
      <c r="BD4" s="22">
        <v>1.7159584132431613</v>
      </c>
      <c r="BE4" s="23">
        <v>627</v>
      </c>
      <c r="BF4" s="22">
        <v>8.044816796204705</v>
      </c>
      <c r="BG4" s="183" t="s">
        <v>326</v>
      </c>
      <c r="BH4" s="183" t="s">
        <v>326</v>
      </c>
      <c r="BI4" s="184">
        <v>124</v>
      </c>
      <c r="BJ4" s="22">
        <v>1.2516402543656002</v>
      </c>
      <c r="BK4" s="183" t="s">
        <v>326</v>
      </c>
      <c r="BL4" s="183" t="s">
        <v>326</v>
      </c>
      <c r="BM4" s="184">
        <v>103</v>
      </c>
      <c r="BN4" s="22">
        <v>1.0396689209649743</v>
      </c>
      <c r="BO4" s="183" t="s">
        <v>326</v>
      </c>
      <c r="BP4" s="183" t="s">
        <v>326</v>
      </c>
      <c r="BQ4" s="184">
        <v>34</v>
      </c>
      <c r="BR4" s="22">
        <v>0.34319168264863226</v>
      </c>
      <c r="BS4" s="23">
        <v>261</v>
      </c>
      <c r="BT4" s="22">
        <v>2.634500857979207</v>
      </c>
      <c r="BU4" s="183" t="s">
        <v>326</v>
      </c>
      <c r="BV4" s="183" t="s">
        <v>326</v>
      </c>
      <c r="BW4" s="184">
        <v>269</v>
      </c>
      <c r="BX4" s="22">
        <v>2.715251842131826</v>
      </c>
      <c r="BY4" s="23">
        <v>9907</v>
      </c>
      <c r="BZ4" s="183" t="s">
        <v>326</v>
      </c>
      <c r="CA4" s="183" t="s">
        <v>326</v>
      </c>
      <c r="CB4" s="23">
        <v>8229</v>
      </c>
      <c r="CC4" s="22">
        <v>83.0624810739881</v>
      </c>
      <c r="CD4" s="23">
        <v>1678</v>
      </c>
      <c r="CE4" s="22">
        <v>16.93751892601191</v>
      </c>
      <c r="CF4" s="22"/>
      <c r="CG4" s="22"/>
      <c r="CH4" s="22"/>
      <c r="CI4" s="22"/>
      <c r="CJ4" s="22"/>
      <c r="CK4" s="22"/>
      <c r="CL4" s="186"/>
      <c r="CM4" s="23"/>
      <c r="CN4" s="23"/>
      <c r="CO4" s="23"/>
      <c r="CP4" s="23"/>
    </row>
    <row r="5" spans="1:94" ht="12.75">
      <c r="A5" s="4">
        <v>2</v>
      </c>
      <c r="B5" s="4" t="s">
        <v>341</v>
      </c>
      <c r="C5" s="183" t="s">
        <v>326</v>
      </c>
      <c r="D5" s="183" t="s">
        <v>326</v>
      </c>
      <c r="E5" s="184">
        <v>5893</v>
      </c>
      <c r="F5" s="185">
        <v>64.97243660418962</v>
      </c>
      <c r="G5" s="183" t="s">
        <v>326</v>
      </c>
      <c r="H5" s="183" t="s">
        <v>326</v>
      </c>
      <c r="I5" s="187">
        <v>100</v>
      </c>
      <c r="J5" s="185">
        <v>1.1025358324145533</v>
      </c>
      <c r="K5" s="183" t="s">
        <v>326</v>
      </c>
      <c r="L5" s="183" t="s">
        <v>326</v>
      </c>
      <c r="M5" s="187">
        <v>14</v>
      </c>
      <c r="N5" s="22">
        <v>0.1543550165380375</v>
      </c>
      <c r="O5" s="183" t="s">
        <v>326</v>
      </c>
      <c r="P5" s="183" t="s">
        <v>326</v>
      </c>
      <c r="Q5" s="187">
        <v>1456</v>
      </c>
      <c r="R5" s="22">
        <v>16.052921719955897</v>
      </c>
      <c r="S5" s="183" t="s">
        <v>326</v>
      </c>
      <c r="T5" s="183" t="s">
        <v>326</v>
      </c>
      <c r="U5" s="187">
        <v>39</v>
      </c>
      <c r="V5" s="22">
        <v>0.42998897464167585</v>
      </c>
      <c r="W5" s="183" t="s">
        <v>326</v>
      </c>
      <c r="X5" s="183" t="s">
        <v>326</v>
      </c>
      <c r="Y5" s="187">
        <v>62</v>
      </c>
      <c r="Z5" s="22">
        <v>0.6835722160970231</v>
      </c>
      <c r="AA5" s="183" t="s">
        <v>326</v>
      </c>
      <c r="AB5" s="183" t="s">
        <v>326</v>
      </c>
      <c r="AC5" s="187">
        <v>103</v>
      </c>
      <c r="AD5" s="185">
        <v>1.1356119073869901</v>
      </c>
      <c r="AE5" s="183" t="s">
        <v>326</v>
      </c>
      <c r="AF5" s="183" t="s">
        <v>326</v>
      </c>
      <c r="AG5" s="187">
        <v>92</v>
      </c>
      <c r="AH5" s="22">
        <v>1.0143329658213893</v>
      </c>
      <c r="AI5" s="23">
        <v>296</v>
      </c>
      <c r="AJ5" s="22">
        <v>3.2635060639470783</v>
      </c>
      <c r="AK5" s="183" t="s">
        <v>326</v>
      </c>
      <c r="AL5" s="183" t="s">
        <v>326</v>
      </c>
      <c r="AM5" s="187">
        <v>131</v>
      </c>
      <c r="AN5" s="185">
        <v>1.444321940463065</v>
      </c>
      <c r="AO5" s="183" t="s">
        <v>326</v>
      </c>
      <c r="AP5" s="183" t="s">
        <v>326</v>
      </c>
      <c r="AQ5" s="187">
        <v>35</v>
      </c>
      <c r="AR5" s="185">
        <v>0.3858875413450937</v>
      </c>
      <c r="AS5" s="183" t="s">
        <v>326</v>
      </c>
      <c r="AT5" s="183" t="s">
        <v>326</v>
      </c>
      <c r="AU5" s="187">
        <v>398</v>
      </c>
      <c r="AV5" s="185">
        <v>4.388092613009923</v>
      </c>
      <c r="AW5" s="183" t="s">
        <v>326</v>
      </c>
      <c r="AX5" s="183" t="s">
        <v>326</v>
      </c>
      <c r="AY5" s="187">
        <v>254</v>
      </c>
      <c r="AZ5" s="22">
        <v>2.8004410143329657</v>
      </c>
      <c r="BA5" s="183" t="s">
        <v>326</v>
      </c>
      <c r="BB5" s="183" t="s">
        <v>326</v>
      </c>
      <c r="BC5" s="187">
        <v>215</v>
      </c>
      <c r="BD5" s="22">
        <v>2.3704520396912896</v>
      </c>
      <c r="BE5" s="23">
        <v>818</v>
      </c>
      <c r="BF5" s="22">
        <v>11.389195148842337</v>
      </c>
      <c r="BG5" s="183" t="s">
        <v>326</v>
      </c>
      <c r="BH5" s="183" t="s">
        <v>326</v>
      </c>
      <c r="BI5" s="187">
        <v>95</v>
      </c>
      <c r="BJ5" s="22">
        <v>1.0474090407938257</v>
      </c>
      <c r="BK5" s="183" t="s">
        <v>326</v>
      </c>
      <c r="BL5" s="183" t="s">
        <v>326</v>
      </c>
      <c r="BM5" s="187">
        <v>64</v>
      </c>
      <c r="BN5" s="22">
        <v>0.7056229327453143</v>
      </c>
      <c r="BO5" s="183" t="s">
        <v>326</v>
      </c>
      <c r="BP5" s="183" t="s">
        <v>326</v>
      </c>
      <c r="BQ5" s="187">
        <v>18</v>
      </c>
      <c r="BR5" s="22">
        <v>0.19845644983461963</v>
      </c>
      <c r="BS5" s="23">
        <v>177</v>
      </c>
      <c r="BT5" s="22">
        <v>1.9514884233737595</v>
      </c>
      <c r="BU5" s="183" t="s">
        <v>326</v>
      </c>
      <c r="BV5" s="183" t="s">
        <v>326</v>
      </c>
      <c r="BW5" s="184">
        <v>101</v>
      </c>
      <c r="BX5" s="22">
        <v>1.113561190738699</v>
      </c>
      <c r="BY5" s="23">
        <v>9070</v>
      </c>
      <c r="BZ5" s="183" t="s">
        <v>326</v>
      </c>
      <c r="CA5" s="183" t="s">
        <v>326</v>
      </c>
      <c r="CB5" s="23">
        <v>7463</v>
      </c>
      <c r="CC5" s="22">
        <v>82.28224917309812</v>
      </c>
      <c r="CD5" s="23">
        <v>1607</v>
      </c>
      <c r="CE5" s="22">
        <v>17.717750826901874</v>
      </c>
      <c r="CF5" s="22"/>
      <c r="CG5" s="22"/>
      <c r="CH5" s="22"/>
      <c r="CI5" s="22"/>
      <c r="CJ5" s="22"/>
      <c r="CK5" s="22"/>
      <c r="CL5" s="186"/>
      <c r="CM5" s="23"/>
      <c r="CN5" s="23"/>
      <c r="CO5" s="23"/>
      <c r="CP5" s="23"/>
    </row>
    <row r="6" spans="1:94" ht="12.75">
      <c r="A6" s="4">
        <v>3</v>
      </c>
      <c r="B6" s="4" t="s">
        <v>99</v>
      </c>
      <c r="C6" s="183" t="s">
        <v>326</v>
      </c>
      <c r="D6" s="183" t="s">
        <v>326</v>
      </c>
      <c r="E6" s="184">
        <v>8025</v>
      </c>
      <c r="F6" s="185">
        <v>83.5328406370355</v>
      </c>
      <c r="G6" s="183" t="s">
        <v>326</v>
      </c>
      <c r="H6" s="183" t="s">
        <v>326</v>
      </c>
      <c r="I6" s="187">
        <v>94</v>
      </c>
      <c r="J6" s="185">
        <v>0.9784532112001665</v>
      </c>
      <c r="K6" s="183" t="s">
        <v>326</v>
      </c>
      <c r="L6" s="183" t="s">
        <v>326</v>
      </c>
      <c r="M6" s="187">
        <v>6</v>
      </c>
      <c r="N6" s="22">
        <v>0.062454460289372335</v>
      </c>
      <c r="O6" s="183" t="s">
        <v>326</v>
      </c>
      <c r="P6" s="183" t="s">
        <v>326</v>
      </c>
      <c r="Q6" s="187">
        <v>672</v>
      </c>
      <c r="R6" s="22">
        <v>6.994899552409701</v>
      </c>
      <c r="S6" s="183" t="s">
        <v>326</v>
      </c>
      <c r="T6" s="183" t="s">
        <v>326</v>
      </c>
      <c r="U6" s="187">
        <v>13</v>
      </c>
      <c r="V6" s="22">
        <v>0.13531799729364005</v>
      </c>
      <c r="W6" s="183" t="s">
        <v>326</v>
      </c>
      <c r="X6" s="183" t="s">
        <v>326</v>
      </c>
      <c r="Y6" s="187">
        <v>19</v>
      </c>
      <c r="Z6" s="22">
        <v>0.19777245758301237</v>
      </c>
      <c r="AA6" s="183" t="s">
        <v>326</v>
      </c>
      <c r="AB6" s="183" t="s">
        <v>326</v>
      </c>
      <c r="AC6" s="187">
        <v>69</v>
      </c>
      <c r="AD6" s="185">
        <v>0.7182262933277818</v>
      </c>
      <c r="AE6" s="183" t="s">
        <v>326</v>
      </c>
      <c r="AF6" s="183" t="s">
        <v>326</v>
      </c>
      <c r="AG6" s="187">
        <v>74</v>
      </c>
      <c r="AH6" s="22">
        <v>0.7702716769022588</v>
      </c>
      <c r="AI6" s="23">
        <v>175</v>
      </c>
      <c r="AJ6" s="22">
        <v>1.821588425106693</v>
      </c>
      <c r="AK6" s="183" t="s">
        <v>326</v>
      </c>
      <c r="AL6" s="183" t="s">
        <v>326</v>
      </c>
      <c r="AM6" s="187">
        <v>138</v>
      </c>
      <c r="AN6" s="185">
        <v>1.4364525866555635</v>
      </c>
      <c r="AO6" s="183" t="s">
        <v>326</v>
      </c>
      <c r="AP6" s="183" t="s">
        <v>326</v>
      </c>
      <c r="AQ6" s="187">
        <v>50</v>
      </c>
      <c r="AR6" s="185">
        <v>0.5204538357447694</v>
      </c>
      <c r="AS6" s="183" t="s">
        <v>326</v>
      </c>
      <c r="AT6" s="183" t="s">
        <v>326</v>
      </c>
      <c r="AU6" s="187">
        <v>21</v>
      </c>
      <c r="AV6" s="185">
        <v>0.21859061101280317</v>
      </c>
      <c r="AW6" s="183" t="s">
        <v>326</v>
      </c>
      <c r="AX6" s="183" t="s">
        <v>326</v>
      </c>
      <c r="AY6" s="187">
        <v>155</v>
      </c>
      <c r="AZ6" s="22">
        <v>1.6134068908087853</v>
      </c>
      <c r="BA6" s="183" t="s">
        <v>326</v>
      </c>
      <c r="BB6" s="183" t="s">
        <v>326</v>
      </c>
      <c r="BC6" s="187">
        <v>132</v>
      </c>
      <c r="BD6" s="22">
        <v>1.3739981263661913</v>
      </c>
      <c r="BE6" s="23">
        <v>364</v>
      </c>
      <c r="BF6" s="22">
        <v>5.162902050588113</v>
      </c>
      <c r="BG6" s="183" t="s">
        <v>326</v>
      </c>
      <c r="BH6" s="183" t="s">
        <v>326</v>
      </c>
      <c r="BI6" s="187">
        <v>52</v>
      </c>
      <c r="BJ6" s="22">
        <v>0.5412719891745602</v>
      </c>
      <c r="BK6" s="183" t="s">
        <v>326</v>
      </c>
      <c r="BL6" s="183" t="s">
        <v>326</v>
      </c>
      <c r="BM6" s="187">
        <v>14</v>
      </c>
      <c r="BN6" s="22">
        <v>0.14572707400853543</v>
      </c>
      <c r="BO6" s="183" t="s">
        <v>326</v>
      </c>
      <c r="BP6" s="183" t="s">
        <v>326</v>
      </c>
      <c r="BQ6" s="187">
        <v>11</v>
      </c>
      <c r="BR6" s="22">
        <v>0.11449984386384929</v>
      </c>
      <c r="BS6" s="23">
        <v>77</v>
      </c>
      <c r="BT6" s="22">
        <v>0.8014989070469449</v>
      </c>
      <c r="BU6" s="183" t="s">
        <v>326</v>
      </c>
      <c r="BV6" s="183" t="s">
        <v>326</v>
      </c>
      <c r="BW6" s="184">
        <v>62</v>
      </c>
      <c r="BX6" s="22">
        <v>0.645362756323514</v>
      </c>
      <c r="BY6" s="23">
        <v>9607</v>
      </c>
      <c r="BZ6" s="183" t="s">
        <v>326</v>
      </c>
      <c r="CA6" s="183" t="s">
        <v>326</v>
      </c>
      <c r="CB6" s="23">
        <v>8797</v>
      </c>
      <c r="CC6" s="22">
        <v>91.56864786093473</v>
      </c>
      <c r="CD6" s="23">
        <v>810</v>
      </c>
      <c r="CE6" s="22">
        <v>8.431352139065265</v>
      </c>
      <c r="CF6" s="22"/>
      <c r="CG6" s="22"/>
      <c r="CH6" s="22"/>
      <c r="CI6" s="22"/>
      <c r="CJ6" s="22"/>
      <c r="CK6" s="22"/>
      <c r="CL6" s="186"/>
      <c r="CM6" s="23"/>
      <c r="CN6" s="23"/>
      <c r="CO6" s="23"/>
      <c r="CP6" s="23"/>
    </row>
    <row r="7" spans="1:94" ht="12.75">
      <c r="A7" s="4">
        <v>4</v>
      </c>
      <c r="B7" s="4" t="s">
        <v>342</v>
      </c>
      <c r="C7" s="183" t="s">
        <v>326</v>
      </c>
      <c r="D7" s="183" t="s">
        <v>326</v>
      </c>
      <c r="E7" s="184">
        <v>6982</v>
      </c>
      <c r="F7" s="185">
        <v>93.19273892151628</v>
      </c>
      <c r="G7" s="183" t="s">
        <v>326</v>
      </c>
      <c r="H7" s="183" t="s">
        <v>326</v>
      </c>
      <c r="I7" s="187">
        <v>50</v>
      </c>
      <c r="J7" s="185">
        <v>0.6673785371062467</v>
      </c>
      <c r="K7" s="183" t="s">
        <v>326</v>
      </c>
      <c r="L7" s="183" t="s">
        <v>326</v>
      </c>
      <c r="M7" s="187">
        <v>29</v>
      </c>
      <c r="N7" s="22">
        <v>0.38707955152162304</v>
      </c>
      <c r="O7" s="183" t="s">
        <v>326</v>
      </c>
      <c r="P7" s="183" t="s">
        <v>326</v>
      </c>
      <c r="Q7" s="187">
        <v>207</v>
      </c>
      <c r="R7" s="22">
        <v>2.762947143619861</v>
      </c>
      <c r="S7" s="183" t="s">
        <v>326</v>
      </c>
      <c r="T7" s="183" t="s">
        <v>326</v>
      </c>
      <c r="U7" s="187">
        <v>3</v>
      </c>
      <c r="V7" s="22">
        <v>0.040042712226374795</v>
      </c>
      <c r="W7" s="183" t="s">
        <v>326</v>
      </c>
      <c r="X7" s="183" t="s">
        <v>326</v>
      </c>
      <c r="Y7" s="187">
        <v>31</v>
      </c>
      <c r="Z7" s="22">
        <v>0.4137746930058729</v>
      </c>
      <c r="AA7" s="183" t="s">
        <v>326</v>
      </c>
      <c r="AB7" s="183" t="s">
        <v>326</v>
      </c>
      <c r="AC7" s="187">
        <v>32</v>
      </c>
      <c r="AD7" s="185">
        <v>0.42712226374799783</v>
      </c>
      <c r="AE7" s="183" t="s">
        <v>326</v>
      </c>
      <c r="AF7" s="183" t="s">
        <v>326</v>
      </c>
      <c r="AG7" s="187">
        <v>21</v>
      </c>
      <c r="AH7" s="22">
        <v>0.2802989855846236</v>
      </c>
      <c r="AI7" s="23">
        <v>87</v>
      </c>
      <c r="AJ7" s="22">
        <v>1.1612386545648692</v>
      </c>
      <c r="AK7" s="183" t="s">
        <v>326</v>
      </c>
      <c r="AL7" s="183" t="s">
        <v>326</v>
      </c>
      <c r="AM7" s="187">
        <v>12</v>
      </c>
      <c r="AN7" s="185">
        <v>0.16017084890549918</v>
      </c>
      <c r="AO7" s="183" t="s">
        <v>326</v>
      </c>
      <c r="AP7" s="183" t="s">
        <v>326</v>
      </c>
      <c r="AQ7" s="187">
        <v>7</v>
      </c>
      <c r="AR7" s="185">
        <v>0.09343299519487454</v>
      </c>
      <c r="AS7" s="183" t="s">
        <v>326</v>
      </c>
      <c r="AT7" s="183" t="s">
        <v>326</v>
      </c>
      <c r="AU7" s="187">
        <v>9</v>
      </c>
      <c r="AV7" s="185">
        <v>0.1201281366791244</v>
      </c>
      <c r="AW7" s="183" t="s">
        <v>326</v>
      </c>
      <c r="AX7" s="183" t="s">
        <v>326</v>
      </c>
      <c r="AY7" s="187">
        <v>12</v>
      </c>
      <c r="AZ7" s="22">
        <v>0.16017084890549918</v>
      </c>
      <c r="BA7" s="183" t="s">
        <v>326</v>
      </c>
      <c r="BB7" s="183" t="s">
        <v>326</v>
      </c>
      <c r="BC7" s="187">
        <v>33</v>
      </c>
      <c r="BD7" s="22">
        <v>0.4404698344901228</v>
      </c>
      <c r="BE7" s="23">
        <v>40</v>
      </c>
      <c r="BF7" s="22">
        <v>0.9743726641751201</v>
      </c>
      <c r="BG7" s="183" t="s">
        <v>326</v>
      </c>
      <c r="BH7" s="183" t="s">
        <v>326</v>
      </c>
      <c r="BI7" s="187">
        <v>22</v>
      </c>
      <c r="BJ7" s="22">
        <v>0.2936465563267485</v>
      </c>
      <c r="BK7" s="183" t="s">
        <v>326</v>
      </c>
      <c r="BL7" s="183" t="s">
        <v>326</v>
      </c>
      <c r="BM7" s="187">
        <v>12</v>
      </c>
      <c r="BN7" s="22">
        <v>0.16017084890549918</v>
      </c>
      <c r="BO7" s="183" t="s">
        <v>326</v>
      </c>
      <c r="BP7" s="183" t="s">
        <v>326</v>
      </c>
      <c r="BQ7" s="187">
        <v>10</v>
      </c>
      <c r="BR7" s="22">
        <v>0.13347570742124934</v>
      </c>
      <c r="BS7" s="23">
        <v>44</v>
      </c>
      <c r="BT7" s="22">
        <v>0.587293112653497</v>
      </c>
      <c r="BU7" s="183" t="s">
        <v>326</v>
      </c>
      <c r="BV7" s="183" t="s">
        <v>326</v>
      </c>
      <c r="BW7" s="184">
        <v>20</v>
      </c>
      <c r="BX7" s="22">
        <v>0.2669514148424987</v>
      </c>
      <c r="BY7" s="23">
        <v>7492</v>
      </c>
      <c r="BZ7" s="183" t="s">
        <v>326</v>
      </c>
      <c r="CA7" s="183" t="s">
        <v>326</v>
      </c>
      <c r="CB7" s="23">
        <v>7268</v>
      </c>
      <c r="CC7" s="22">
        <v>97.01014415376402</v>
      </c>
      <c r="CD7" s="23">
        <v>224</v>
      </c>
      <c r="CE7" s="22">
        <v>2.989855846235985</v>
      </c>
      <c r="CF7" s="22"/>
      <c r="CG7" s="22"/>
      <c r="CH7" s="22"/>
      <c r="CI7" s="22"/>
      <c r="CJ7" s="22"/>
      <c r="CK7" s="22"/>
      <c r="CL7" s="186"/>
      <c r="CM7" s="23"/>
      <c r="CN7" s="23"/>
      <c r="CO7" s="23"/>
      <c r="CP7" s="23"/>
    </row>
    <row r="8" spans="1:94" ht="12.75">
      <c r="A8" s="4">
        <v>5</v>
      </c>
      <c r="B8" s="4" t="s">
        <v>100</v>
      </c>
      <c r="C8" s="183" t="s">
        <v>326</v>
      </c>
      <c r="D8" s="183" t="s">
        <v>326</v>
      </c>
      <c r="E8" s="184">
        <v>7609</v>
      </c>
      <c r="F8" s="185">
        <v>77.85736212012688</v>
      </c>
      <c r="G8" s="183" t="s">
        <v>326</v>
      </c>
      <c r="H8" s="183" t="s">
        <v>326</v>
      </c>
      <c r="I8" s="187">
        <v>77</v>
      </c>
      <c r="J8" s="185">
        <v>0.7878849892561138</v>
      </c>
      <c r="K8" s="183" t="s">
        <v>326</v>
      </c>
      <c r="L8" s="183" t="s">
        <v>326</v>
      </c>
      <c r="M8" s="187">
        <v>22</v>
      </c>
      <c r="N8" s="22">
        <v>0.22510999693031825</v>
      </c>
      <c r="O8" s="183" t="s">
        <v>326</v>
      </c>
      <c r="P8" s="183" t="s">
        <v>326</v>
      </c>
      <c r="Q8" s="187">
        <v>685</v>
      </c>
      <c r="R8" s="22">
        <v>7.009106722603089</v>
      </c>
      <c r="S8" s="183" t="s">
        <v>326</v>
      </c>
      <c r="T8" s="183" t="s">
        <v>326</v>
      </c>
      <c r="U8" s="187">
        <v>37</v>
      </c>
      <c r="V8" s="22">
        <v>0.3785940857464443</v>
      </c>
      <c r="W8" s="183" t="s">
        <v>326</v>
      </c>
      <c r="X8" s="183" t="s">
        <v>326</v>
      </c>
      <c r="Y8" s="187">
        <v>77</v>
      </c>
      <c r="Z8" s="22">
        <v>0.7878849892561138</v>
      </c>
      <c r="AA8" s="183" t="s">
        <v>326</v>
      </c>
      <c r="AB8" s="183" t="s">
        <v>326</v>
      </c>
      <c r="AC8" s="187">
        <v>92</v>
      </c>
      <c r="AD8" s="185">
        <v>0.9413690780722399</v>
      </c>
      <c r="AE8" s="183" t="s">
        <v>326</v>
      </c>
      <c r="AF8" s="183" t="s">
        <v>326</v>
      </c>
      <c r="AG8" s="187">
        <v>76</v>
      </c>
      <c r="AH8" s="22">
        <v>0.7776527166683721</v>
      </c>
      <c r="AI8" s="23">
        <v>282</v>
      </c>
      <c r="AJ8" s="22">
        <v>2.88550086974317</v>
      </c>
      <c r="AK8" s="183" t="s">
        <v>326</v>
      </c>
      <c r="AL8" s="183" t="s">
        <v>326</v>
      </c>
      <c r="AM8" s="187">
        <v>416</v>
      </c>
      <c r="AN8" s="185">
        <v>4.256625396500563</v>
      </c>
      <c r="AO8" s="183" t="s">
        <v>326</v>
      </c>
      <c r="AP8" s="183" t="s">
        <v>326</v>
      </c>
      <c r="AQ8" s="187">
        <v>61</v>
      </c>
      <c r="AR8" s="185">
        <v>0.624168627852246</v>
      </c>
      <c r="AS8" s="183" t="s">
        <v>326</v>
      </c>
      <c r="AT8" s="183" t="s">
        <v>326</v>
      </c>
      <c r="AU8" s="187">
        <v>29</v>
      </c>
      <c r="AV8" s="185">
        <v>0.2967359050445104</v>
      </c>
      <c r="AW8" s="183" t="s">
        <v>326</v>
      </c>
      <c r="AX8" s="183" t="s">
        <v>326</v>
      </c>
      <c r="AY8" s="187">
        <v>175</v>
      </c>
      <c r="AZ8" s="22">
        <v>1.790647702854804</v>
      </c>
      <c r="BA8" s="183" t="s">
        <v>326</v>
      </c>
      <c r="BB8" s="183" t="s">
        <v>326</v>
      </c>
      <c r="BC8" s="187">
        <v>148</v>
      </c>
      <c r="BD8" s="22">
        <v>1.5143763429857773</v>
      </c>
      <c r="BE8" s="23">
        <v>681</v>
      </c>
      <c r="BF8" s="22">
        <v>8.4825539752379</v>
      </c>
      <c r="BG8" s="183" t="s">
        <v>326</v>
      </c>
      <c r="BH8" s="183" t="s">
        <v>326</v>
      </c>
      <c r="BI8" s="187">
        <v>132</v>
      </c>
      <c r="BJ8" s="22">
        <v>1.3506599815819094</v>
      </c>
      <c r="BK8" s="183" t="s">
        <v>326</v>
      </c>
      <c r="BL8" s="183" t="s">
        <v>326</v>
      </c>
      <c r="BM8" s="187">
        <v>31</v>
      </c>
      <c r="BN8" s="22">
        <v>0.3172004502199939</v>
      </c>
      <c r="BO8" s="183" t="s">
        <v>326</v>
      </c>
      <c r="BP8" s="183" t="s">
        <v>326</v>
      </c>
      <c r="BQ8" s="187">
        <v>24</v>
      </c>
      <c r="BR8" s="22">
        <v>0.2455745421058017</v>
      </c>
      <c r="BS8" s="23">
        <v>187</v>
      </c>
      <c r="BT8" s="22">
        <v>1.913434973907705</v>
      </c>
      <c r="BU8" s="183" t="s">
        <v>326</v>
      </c>
      <c r="BV8" s="183" t="s">
        <v>326</v>
      </c>
      <c r="BW8" s="184">
        <v>82</v>
      </c>
      <c r="BX8" s="22">
        <v>0.8390463521948225</v>
      </c>
      <c r="BY8" s="23">
        <v>9773</v>
      </c>
      <c r="BZ8" s="183" t="s">
        <v>326</v>
      </c>
      <c r="CA8" s="183" t="s">
        <v>326</v>
      </c>
      <c r="CB8" s="23">
        <v>8393</v>
      </c>
      <c r="CC8" s="22">
        <v>85.8794638289164</v>
      </c>
      <c r="CD8" s="23">
        <v>1380</v>
      </c>
      <c r="CE8" s="22">
        <v>14.120536171083597</v>
      </c>
      <c r="CF8" s="22"/>
      <c r="CG8" s="22"/>
      <c r="CH8" s="22"/>
      <c r="CI8" s="22"/>
      <c r="CJ8" s="22"/>
      <c r="CK8" s="22"/>
      <c r="CL8" s="186"/>
      <c r="CM8" s="23"/>
      <c r="CN8" s="23"/>
      <c r="CO8" s="23"/>
      <c r="CP8" s="23"/>
    </row>
    <row r="9" spans="1:83" ht="12.75">
      <c r="A9" s="4">
        <v>6</v>
      </c>
      <c r="B9" s="4" t="s">
        <v>343</v>
      </c>
      <c r="C9" s="183" t="s">
        <v>326</v>
      </c>
      <c r="D9" s="183" t="s">
        <v>326</v>
      </c>
      <c r="E9" s="184">
        <v>9487</v>
      </c>
      <c r="F9" s="185">
        <v>89.15515459073396</v>
      </c>
      <c r="G9" s="183" t="s">
        <v>326</v>
      </c>
      <c r="H9" s="183" t="s">
        <v>326</v>
      </c>
      <c r="I9" s="187">
        <v>67</v>
      </c>
      <c r="J9" s="185">
        <v>0.6296400714218588</v>
      </c>
      <c r="K9" s="183" t="s">
        <v>326</v>
      </c>
      <c r="L9" s="183" t="s">
        <v>326</v>
      </c>
      <c r="M9" s="187">
        <v>22</v>
      </c>
      <c r="N9" s="22">
        <v>0.20674748613852081</v>
      </c>
      <c r="O9" s="183" t="s">
        <v>326</v>
      </c>
      <c r="P9" s="183" t="s">
        <v>326</v>
      </c>
      <c r="Q9" s="187">
        <v>448</v>
      </c>
      <c r="R9" s="22">
        <v>4.210130626820788</v>
      </c>
      <c r="S9" s="183" t="s">
        <v>326</v>
      </c>
      <c r="T9" s="183" t="s">
        <v>326</v>
      </c>
      <c r="U9" s="187">
        <v>32</v>
      </c>
      <c r="V9" s="22">
        <v>0.3007236162014848</v>
      </c>
      <c r="W9" s="183" t="s">
        <v>326</v>
      </c>
      <c r="X9" s="183" t="s">
        <v>326</v>
      </c>
      <c r="Y9" s="187">
        <v>43</v>
      </c>
      <c r="Z9" s="22">
        <v>0.40409735927074525</v>
      </c>
      <c r="AA9" s="183" t="s">
        <v>326</v>
      </c>
      <c r="AB9" s="183" t="s">
        <v>326</v>
      </c>
      <c r="AC9" s="187">
        <v>28</v>
      </c>
      <c r="AD9" s="185">
        <v>0.26313316417629923</v>
      </c>
      <c r="AE9" s="183" t="s">
        <v>326</v>
      </c>
      <c r="AF9" s="183" t="s">
        <v>326</v>
      </c>
      <c r="AG9" s="187">
        <v>45</v>
      </c>
      <c r="AH9" s="22">
        <v>0.422892585283338</v>
      </c>
      <c r="AI9" s="23">
        <v>148</v>
      </c>
      <c r="AJ9" s="22">
        <v>1.3908467249318672</v>
      </c>
      <c r="AK9" s="183" t="s">
        <v>326</v>
      </c>
      <c r="AL9" s="183" t="s">
        <v>326</v>
      </c>
      <c r="AM9" s="187">
        <v>55</v>
      </c>
      <c r="AN9" s="185">
        <v>0.516868715346302</v>
      </c>
      <c r="AO9" s="183" t="s">
        <v>326</v>
      </c>
      <c r="AP9" s="183" t="s">
        <v>326</v>
      </c>
      <c r="AQ9" s="187">
        <v>16</v>
      </c>
      <c r="AR9" s="185">
        <v>0.1503618081007424</v>
      </c>
      <c r="AS9" s="183" t="s">
        <v>326</v>
      </c>
      <c r="AT9" s="183" t="s">
        <v>326</v>
      </c>
      <c r="AU9" s="187">
        <v>40</v>
      </c>
      <c r="AV9" s="185">
        <v>0.37590452025185606</v>
      </c>
      <c r="AW9" s="183" t="s">
        <v>326</v>
      </c>
      <c r="AX9" s="183" t="s">
        <v>326</v>
      </c>
      <c r="AY9" s="187">
        <v>36</v>
      </c>
      <c r="AZ9" s="22">
        <v>0.33831406822667043</v>
      </c>
      <c r="BA9" s="183" t="s">
        <v>326</v>
      </c>
      <c r="BB9" s="183" t="s">
        <v>326</v>
      </c>
      <c r="BC9" s="187">
        <v>62</v>
      </c>
      <c r="BD9" s="22">
        <v>0.5826520063903768</v>
      </c>
      <c r="BE9" s="23">
        <v>147</v>
      </c>
      <c r="BF9" s="22">
        <v>1.9641011183159478</v>
      </c>
      <c r="BG9" s="183" t="s">
        <v>326</v>
      </c>
      <c r="BH9" s="183" t="s">
        <v>326</v>
      </c>
      <c r="BI9" s="187">
        <v>94</v>
      </c>
      <c r="BJ9" s="22">
        <v>0.8833756225918618</v>
      </c>
      <c r="BK9" s="183" t="s">
        <v>326</v>
      </c>
      <c r="BL9" s="183" t="s">
        <v>326</v>
      </c>
      <c r="BM9" s="187">
        <v>92</v>
      </c>
      <c r="BN9" s="22">
        <v>0.8645803965792689</v>
      </c>
      <c r="BO9" s="183" t="s">
        <v>326</v>
      </c>
      <c r="BP9" s="183" t="s">
        <v>326</v>
      </c>
      <c r="BQ9" s="187">
        <v>47</v>
      </c>
      <c r="BR9" s="22">
        <v>0.4416878112959309</v>
      </c>
      <c r="BS9" s="23">
        <v>233</v>
      </c>
      <c r="BT9" s="22">
        <v>2.1896438304670616</v>
      </c>
      <c r="BU9" s="183" t="s">
        <v>326</v>
      </c>
      <c r="BV9" s="183" t="s">
        <v>326</v>
      </c>
      <c r="BW9" s="184">
        <v>27</v>
      </c>
      <c r="BX9" s="22">
        <v>0.2537355511700028</v>
      </c>
      <c r="BY9" s="23">
        <v>10641</v>
      </c>
      <c r="BZ9" s="183" t="s">
        <v>326</v>
      </c>
      <c r="CA9" s="183" t="s">
        <v>326</v>
      </c>
      <c r="CB9" s="23">
        <v>10024</v>
      </c>
      <c r="CC9" s="22">
        <v>94.20167277511511</v>
      </c>
      <c r="CD9" s="23">
        <v>617</v>
      </c>
      <c r="CE9" s="22">
        <v>5.798327224884879</v>
      </c>
    </row>
    <row r="10" spans="1:83" ht="12.75">
      <c r="A10" s="4">
        <v>7</v>
      </c>
      <c r="B10" s="4" t="s">
        <v>344</v>
      </c>
      <c r="C10" s="183" t="s">
        <v>326</v>
      </c>
      <c r="D10" s="183" t="s">
        <v>326</v>
      </c>
      <c r="E10" s="184">
        <v>8966</v>
      </c>
      <c r="F10" s="185">
        <v>92.46158605754357</v>
      </c>
      <c r="G10" s="183" t="s">
        <v>326</v>
      </c>
      <c r="H10" s="183" t="s">
        <v>326</v>
      </c>
      <c r="I10" s="187">
        <v>64</v>
      </c>
      <c r="J10" s="185">
        <v>0.6599979375064453</v>
      </c>
      <c r="K10" s="183" t="s">
        <v>326</v>
      </c>
      <c r="L10" s="183" t="s">
        <v>326</v>
      </c>
      <c r="M10" s="187">
        <v>18</v>
      </c>
      <c r="N10" s="22">
        <v>0.18562441992368775</v>
      </c>
      <c r="O10" s="183" t="s">
        <v>326</v>
      </c>
      <c r="P10" s="183" t="s">
        <v>326</v>
      </c>
      <c r="Q10" s="187">
        <v>301</v>
      </c>
      <c r="R10" s="22">
        <v>3.1040527998350007</v>
      </c>
      <c r="S10" s="183" t="s">
        <v>326</v>
      </c>
      <c r="T10" s="183" t="s">
        <v>326</v>
      </c>
      <c r="U10" s="187">
        <v>18</v>
      </c>
      <c r="V10" s="22">
        <v>0.18562441992368775</v>
      </c>
      <c r="W10" s="183" t="s">
        <v>326</v>
      </c>
      <c r="X10" s="183" t="s">
        <v>326</v>
      </c>
      <c r="Y10" s="187">
        <v>32</v>
      </c>
      <c r="Z10" s="22">
        <v>0.32999896875322265</v>
      </c>
      <c r="AA10" s="183" t="s">
        <v>326</v>
      </c>
      <c r="AB10" s="183" t="s">
        <v>326</v>
      </c>
      <c r="AC10" s="187">
        <v>51</v>
      </c>
      <c r="AD10" s="185">
        <v>0.5259358564504486</v>
      </c>
      <c r="AE10" s="183" t="s">
        <v>326</v>
      </c>
      <c r="AF10" s="183" t="s">
        <v>326</v>
      </c>
      <c r="AG10" s="187">
        <v>54</v>
      </c>
      <c r="AH10" s="22">
        <v>0.5568732597710633</v>
      </c>
      <c r="AI10" s="23">
        <v>155</v>
      </c>
      <c r="AJ10" s="22">
        <v>1.5984325048984223</v>
      </c>
      <c r="AK10" s="183" t="s">
        <v>326</v>
      </c>
      <c r="AL10" s="183" t="s">
        <v>326</v>
      </c>
      <c r="AM10" s="187">
        <v>34</v>
      </c>
      <c r="AN10" s="185">
        <v>0.35062390430029905</v>
      </c>
      <c r="AO10" s="183" t="s">
        <v>326</v>
      </c>
      <c r="AP10" s="183" t="s">
        <v>326</v>
      </c>
      <c r="AQ10" s="187">
        <v>10</v>
      </c>
      <c r="AR10" s="185">
        <v>0.10312467773538209</v>
      </c>
      <c r="AS10" s="183" t="s">
        <v>326</v>
      </c>
      <c r="AT10" s="183" t="s">
        <v>326</v>
      </c>
      <c r="AU10" s="187">
        <v>1</v>
      </c>
      <c r="AV10" s="185">
        <v>0.010312467773538208</v>
      </c>
      <c r="AW10" s="183" t="s">
        <v>326</v>
      </c>
      <c r="AX10" s="183" t="s">
        <v>326</v>
      </c>
      <c r="AY10" s="187">
        <v>30</v>
      </c>
      <c r="AZ10" s="22">
        <v>0.3093740332061462</v>
      </c>
      <c r="BA10" s="183" t="s">
        <v>326</v>
      </c>
      <c r="BB10" s="183" t="s">
        <v>326</v>
      </c>
      <c r="BC10" s="187">
        <v>39</v>
      </c>
      <c r="BD10" s="22">
        <v>0.4021862431679901</v>
      </c>
      <c r="BE10" s="23">
        <v>75</v>
      </c>
      <c r="BF10" s="22">
        <v>1.1756213261833557</v>
      </c>
      <c r="BG10" s="183" t="s">
        <v>326</v>
      </c>
      <c r="BH10" s="183" t="s">
        <v>326</v>
      </c>
      <c r="BI10" s="187">
        <v>31</v>
      </c>
      <c r="BJ10" s="22">
        <v>0.31968650097968443</v>
      </c>
      <c r="BK10" s="183" t="s">
        <v>326</v>
      </c>
      <c r="BL10" s="183" t="s">
        <v>326</v>
      </c>
      <c r="BM10" s="187">
        <v>19</v>
      </c>
      <c r="BN10" s="22">
        <v>0.19593688769722595</v>
      </c>
      <c r="BO10" s="183" t="s">
        <v>326</v>
      </c>
      <c r="BP10" s="183" t="s">
        <v>326</v>
      </c>
      <c r="BQ10" s="187">
        <v>14</v>
      </c>
      <c r="BR10" s="22">
        <v>0.1443745488295349</v>
      </c>
      <c r="BS10" s="23">
        <v>64</v>
      </c>
      <c r="BT10" s="22">
        <v>0.6599979375064453</v>
      </c>
      <c r="BU10" s="183" t="s">
        <v>326</v>
      </c>
      <c r="BV10" s="183" t="s">
        <v>326</v>
      </c>
      <c r="BW10" s="184">
        <v>15</v>
      </c>
      <c r="BX10" s="22">
        <v>0.1546870166030731</v>
      </c>
      <c r="BY10" s="23">
        <v>9697</v>
      </c>
      <c r="BZ10" s="183" t="s">
        <v>326</v>
      </c>
      <c r="CA10" s="183" t="s">
        <v>326</v>
      </c>
      <c r="CB10" s="23">
        <v>9349</v>
      </c>
      <c r="CC10" s="22">
        <v>96.4112612148087</v>
      </c>
      <c r="CD10" s="23">
        <v>348</v>
      </c>
      <c r="CE10" s="22">
        <v>3.588738785191296</v>
      </c>
    </row>
    <row r="11" spans="1:83" ht="12.75">
      <c r="A11" s="4">
        <v>8</v>
      </c>
      <c r="B11" s="4" t="s">
        <v>101</v>
      </c>
      <c r="C11" s="183" t="s">
        <v>326</v>
      </c>
      <c r="D11" s="183" t="s">
        <v>326</v>
      </c>
      <c r="E11" s="184">
        <v>7781</v>
      </c>
      <c r="F11" s="185">
        <v>93.364530837533</v>
      </c>
      <c r="G11" s="183" t="s">
        <v>326</v>
      </c>
      <c r="H11" s="183" t="s">
        <v>326</v>
      </c>
      <c r="I11" s="187">
        <v>46</v>
      </c>
      <c r="J11" s="185">
        <v>0.5519558435325175</v>
      </c>
      <c r="K11" s="183" t="s">
        <v>326</v>
      </c>
      <c r="L11" s="183" t="s">
        <v>326</v>
      </c>
      <c r="M11" s="187">
        <v>8</v>
      </c>
      <c r="N11" s="22">
        <v>0.09599232061435085</v>
      </c>
      <c r="O11" s="183" t="s">
        <v>326</v>
      </c>
      <c r="P11" s="183" t="s">
        <v>326</v>
      </c>
      <c r="Q11" s="187">
        <v>275</v>
      </c>
      <c r="R11" s="22">
        <v>3.29973602111831</v>
      </c>
      <c r="S11" s="183" t="s">
        <v>326</v>
      </c>
      <c r="T11" s="183" t="s">
        <v>326</v>
      </c>
      <c r="U11" s="187">
        <v>9</v>
      </c>
      <c r="V11" s="22">
        <v>0.10799136069114472</v>
      </c>
      <c r="W11" s="183" t="s">
        <v>326</v>
      </c>
      <c r="X11" s="183" t="s">
        <v>326</v>
      </c>
      <c r="Y11" s="187">
        <v>11</v>
      </c>
      <c r="Z11" s="22">
        <v>0.1319894408447324</v>
      </c>
      <c r="AA11" s="183" t="s">
        <v>326</v>
      </c>
      <c r="AB11" s="183" t="s">
        <v>326</v>
      </c>
      <c r="AC11" s="187">
        <v>43</v>
      </c>
      <c r="AD11" s="185">
        <v>0.5159587233021359</v>
      </c>
      <c r="AE11" s="183" t="s">
        <v>326</v>
      </c>
      <c r="AF11" s="183" t="s">
        <v>326</v>
      </c>
      <c r="AG11" s="187">
        <v>39</v>
      </c>
      <c r="AH11" s="22">
        <v>0.4679625629949604</v>
      </c>
      <c r="AI11" s="23">
        <v>102</v>
      </c>
      <c r="AJ11" s="22">
        <v>1.2239020878329734</v>
      </c>
      <c r="AK11" s="183" t="s">
        <v>326</v>
      </c>
      <c r="AL11" s="183" t="s">
        <v>326</v>
      </c>
      <c r="AM11" s="187">
        <v>21</v>
      </c>
      <c r="AN11" s="185">
        <v>0.25197984161267095</v>
      </c>
      <c r="AO11" s="183" t="s">
        <v>326</v>
      </c>
      <c r="AP11" s="183" t="s">
        <v>326</v>
      </c>
      <c r="AQ11" s="187">
        <v>5</v>
      </c>
      <c r="AR11" s="185">
        <v>0.059995200383969285</v>
      </c>
      <c r="AS11" s="183" t="s">
        <v>326</v>
      </c>
      <c r="AT11" s="183" t="s">
        <v>326</v>
      </c>
      <c r="AU11" s="187">
        <v>2</v>
      </c>
      <c r="AV11" s="185">
        <v>0.023998080153587713</v>
      </c>
      <c r="AW11" s="183" t="s">
        <v>326</v>
      </c>
      <c r="AX11" s="183" t="s">
        <v>326</v>
      </c>
      <c r="AY11" s="187">
        <v>34</v>
      </c>
      <c r="AZ11" s="22">
        <v>0.4079673626109911</v>
      </c>
      <c r="BA11" s="183" t="s">
        <v>326</v>
      </c>
      <c r="BB11" s="183" t="s">
        <v>326</v>
      </c>
      <c r="BC11" s="187">
        <v>28</v>
      </c>
      <c r="BD11" s="22">
        <v>0.335973122150228</v>
      </c>
      <c r="BE11" s="23">
        <v>62</v>
      </c>
      <c r="BF11" s="22">
        <v>1.079913606911447</v>
      </c>
      <c r="BG11" s="183" t="s">
        <v>326</v>
      </c>
      <c r="BH11" s="183" t="s">
        <v>326</v>
      </c>
      <c r="BI11" s="187">
        <v>7</v>
      </c>
      <c r="BJ11" s="22">
        <v>0.083993280537557</v>
      </c>
      <c r="BK11" s="183" t="s">
        <v>326</v>
      </c>
      <c r="BL11" s="183" t="s">
        <v>326</v>
      </c>
      <c r="BM11" s="187">
        <v>3</v>
      </c>
      <c r="BN11" s="22">
        <v>0.03599712023038157</v>
      </c>
      <c r="BO11" s="183" t="s">
        <v>326</v>
      </c>
      <c r="BP11" s="183" t="s">
        <v>326</v>
      </c>
      <c r="BQ11" s="187">
        <v>5</v>
      </c>
      <c r="BR11" s="22">
        <v>0.059995200383969285</v>
      </c>
      <c r="BS11" s="23">
        <v>15</v>
      </c>
      <c r="BT11" s="22">
        <v>0.17998560115190787</v>
      </c>
      <c r="BU11" s="183" t="s">
        <v>326</v>
      </c>
      <c r="BV11" s="183" t="s">
        <v>326</v>
      </c>
      <c r="BW11" s="184">
        <v>17</v>
      </c>
      <c r="BX11" s="22">
        <v>0.20398368130549555</v>
      </c>
      <c r="BY11" s="23">
        <v>8334</v>
      </c>
      <c r="BZ11" s="183" t="s">
        <v>326</v>
      </c>
      <c r="CA11" s="183" t="s">
        <v>326</v>
      </c>
      <c r="CB11" s="23">
        <v>8110</v>
      </c>
      <c r="CC11" s="22">
        <v>97.31221502279817</v>
      </c>
      <c r="CD11" s="23">
        <v>224</v>
      </c>
      <c r="CE11" s="22">
        <v>2.687784977201824</v>
      </c>
    </row>
    <row r="12" spans="1:83" ht="12.75">
      <c r="A12" s="4">
        <v>9</v>
      </c>
      <c r="B12" s="4" t="s">
        <v>345</v>
      </c>
      <c r="C12" s="183" t="s">
        <v>326</v>
      </c>
      <c r="D12" s="183" t="s">
        <v>326</v>
      </c>
      <c r="E12" s="184">
        <v>6093</v>
      </c>
      <c r="F12" s="185">
        <v>62.26877874297394</v>
      </c>
      <c r="G12" s="183" t="s">
        <v>326</v>
      </c>
      <c r="H12" s="183" t="s">
        <v>326</v>
      </c>
      <c r="I12" s="187">
        <v>172</v>
      </c>
      <c r="J12" s="185">
        <v>1.757792539601431</v>
      </c>
      <c r="K12" s="183" t="s">
        <v>326</v>
      </c>
      <c r="L12" s="183" t="s">
        <v>326</v>
      </c>
      <c r="M12" s="187">
        <v>9</v>
      </c>
      <c r="N12" s="22">
        <v>0.09197751660705161</v>
      </c>
      <c r="O12" s="183" t="s">
        <v>326</v>
      </c>
      <c r="P12" s="183" t="s">
        <v>326</v>
      </c>
      <c r="Q12" s="187">
        <v>1586</v>
      </c>
      <c r="R12" s="22">
        <v>16.208482370975982</v>
      </c>
      <c r="S12" s="183" t="s">
        <v>326</v>
      </c>
      <c r="T12" s="183" t="s">
        <v>326</v>
      </c>
      <c r="U12" s="187">
        <v>38</v>
      </c>
      <c r="V12" s="22">
        <v>0.3883495145631068</v>
      </c>
      <c r="W12" s="183" t="s">
        <v>326</v>
      </c>
      <c r="X12" s="183" t="s">
        <v>326</v>
      </c>
      <c r="Y12" s="187">
        <v>23</v>
      </c>
      <c r="Z12" s="22">
        <v>0.2350536535513541</v>
      </c>
      <c r="AA12" s="183" t="s">
        <v>326</v>
      </c>
      <c r="AB12" s="183" t="s">
        <v>326</v>
      </c>
      <c r="AC12" s="187">
        <v>201</v>
      </c>
      <c r="AD12" s="185">
        <v>2.054164537557486</v>
      </c>
      <c r="AE12" s="183" t="s">
        <v>326</v>
      </c>
      <c r="AF12" s="183" t="s">
        <v>326</v>
      </c>
      <c r="AG12" s="187">
        <v>96</v>
      </c>
      <c r="AH12" s="22">
        <v>0.9810935104752172</v>
      </c>
      <c r="AI12" s="23">
        <v>358</v>
      </c>
      <c r="AJ12" s="22">
        <v>3.658661216147164</v>
      </c>
      <c r="AK12" s="183" t="s">
        <v>326</v>
      </c>
      <c r="AL12" s="183" t="s">
        <v>326</v>
      </c>
      <c r="AM12" s="187">
        <v>339</v>
      </c>
      <c r="AN12" s="185">
        <v>3.464486458865611</v>
      </c>
      <c r="AO12" s="183" t="s">
        <v>326</v>
      </c>
      <c r="AP12" s="183" t="s">
        <v>326</v>
      </c>
      <c r="AQ12" s="187">
        <v>69</v>
      </c>
      <c r="AR12" s="185">
        <v>0.7051609606540623</v>
      </c>
      <c r="AS12" s="183" t="s">
        <v>326</v>
      </c>
      <c r="AT12" s="183" t="s">
        <v>326</v>
      </c>
      <c r="AU12" s="187">
        <v>40</v>
      </c>
      <c r="AV12" s="185">
        <v>0.4087889626980072</v>
      </c>
      <c r="AW12" s="183" t="s">
        <v>326</v>
      </c>
      <c r="AX12" s="183" t="s">
        <v>326</v>
      </c>
      <c r="AY12" s="187">
        <v>640</v>
      </c>
      <c r="AZ12" s="22">
        <v>6.540623403168115</v>
      </c>
      <c r="BA12" s="183" t="s">
        <v>326</v>
      </c>
      <c r="BB12" s="183" t="s">
        <v>326</v>
      </c>
      <c r="BC12" s="187">
        <v>286</v>
      </c>
      <c r="BD12" s="22">
        <v>2.922841083290751</v>
      </c>
      <c r="BE12" s="23">
        <v>1088</v>
      </c>
      <c r="BF12" s="22">
        <v>14.041900868676546</v>
      </c>
      <c r="BG12" s="183" t="s">
        <v>326</v>
      </c>
      <c r="BH12" s="183" t="s">
        <v>326</v>
      </c>
      <c r="BI12" s="187">
        <v>48</v>
      </c>
      <c r="BJ12" s="22">
        <v>0.4905467552376086</v>
      </c>
      <c r="BK12" s="183" t="s">
        <v>326</v>
      </c>
      <c r="BL12" s="183" t="s">
        <v>326</v>
      </c>
      <c r="BM12" s="187">
        <v>26</v>
      </c>
      <c r="BN12" s="22">
        <v>0.26571282575370464</v>
      </c>
      <c r="BO12" s="183" t="s">
        <v>326</v>
      </c>
      <c r="BP12" s="183" t="s">
        <v>326</v>
      </c>
      <c r="BQ12" s="187">
        <v>7</v>
      </c>
      <c r="BR12" s="22">
        <v>0.07153806847215124</v>
      </c>
      <c r="BS12" s="23">
        <v>81</v>
      </c>
      <c r="BT12" s="22">
        <v>0.8277976494634646</v>
      </c>
      <c r="BU12" s="183" t="s">
        <v>326</v>
      </c>
      <c r="BV12" s="183" t="s">
        <v>326</v>
      </c>
      <c r="BW12" s="184">
        <v>112</v>
      </c>
      <c r="BX12" s="22">
        <v>1.14460909555442</v>
      </c>
      <c r="BY12" s="23">
        <v>9785</v>
      </c>
      <c r="BZ12" s="183" t="s">
        <v>326</v>
      </c>
      <c r="CA12" s="183" t="s">
        <v>326</v>
      </c>
      <c r="CB12" s="23">
        <v>7860</v>
      </c>
      <c r="CC12" s="22">
        <v>80.3270311701584</v>
      </c>
      <c r="CD12" s="23">
        <v>1925</v>
      </c>
      <c r="CE12" s="22">
        <v>19.672968829841594</v>
      </c>
    </row>
    <row r="13" spans="1:83" ht="12.75">
      <c r="A13" s="4">
        <v>10</v>
      </c>
      <c r="B13" s="4" t="s">
        <v>102</v>
      </c>
      <c r="C13" s="183" t="s">
        <v>326</v>
      </c>
      <c r="D13" s="183" t="s">
        <v>326</v>
      </c>
      <c r="E13" s="184">
        <v>7381</v>
      </c>
      <c r="F13" s="185">
        <v>93.71508379888269</v>
      </c>
      <c r="G13" s="183" t="s">
        <v>326</v>
      </c>
      <c r="H13" s="183" t="s">
        <v>326</v>
      </c>
      <c r="I13" s="187">
        <v>33</v>
      </c>
      <c r="J13" s="185">
        <v>0.41899441340782123</v>
      </c>
      <c r="K13" s="183" t="s">
        <v>326</v>
      </c>
      <c r="L13" s="183" t="s">
        <v>326</v>
      </c>
      <c r="M13" s="187">
        <v>28</v>
      </c>
      <c r="N13" s="22">
        <v>0.35551041137633316</v>
      </c>
      <c r="O13" s="183" t="s">
        <v>326</v>
      </c>
      <c r="P13" s="183" t="s">
        <v>326</v>
      </c>
      <c r="Q13" s="187">
        <v>214</v>
      </c>
      <c r="R13" s="22">
        <v>2.717115286947689</v>
      </c>
      <c r="S13" s="183" t="s">
        <v>326</v>
      </c>
      <c r="T13" s="183" t="s">
        <v>326</v>
      </c>
      <c r="U13" s="187">
        <v>10</v>
      </c>
      <c r="V13" s="22">
        <v>0.12696800406297612</v>
      </c>
      <c r="W13" s="183" t="s">
        <v>326</v>
      </c>
      <c r="X13" s="183" t="s">
        <v>326</v>
      </c>
      <c r="Y13" s="187">
        <v>19</v>
      </c>
      <c r="Z13" s="22">
        <v>0.24123920771965465</v>
      </c>
      <c r="AA13" s="183" t="s">
        <v>326</v>
      </c>
      <c r="AB13" s="183" t="s">
        <v>326</v>
      </c>
      <c r="AC13" s="187">
        <v>35</v>
      </c>
      <c r="AD13" s="185">
        <v>0.4443880142204164</v>
      </c>
      <c r="AE13" s="183" t="s">
        <v>326</v>
      </c>
      <c r="AF13" s="183" t="s">
        <v>326</v>
      </c>
      <c r="AG13" s="187">
        <v>20</v>
      </c>
      <c r="AH13" s="22">
        <v>0.25393600812595224</v>
      </c>
      <c r="AI13" s="23">
        <v>84</v>
      </c>
      <c r="AJ13" s="22">
        <v>1.0665312341289994</v>
      </c>
      <c r="AK13" s="183" t="s">
        <v>326</v>
      </c>
      <c r="AL13" s="183" t="s">
        <v>326</v>
      </c>
      <c r="AM13" s="187">
        <v>25</v>
      </c>
      <c r="AN13" s="185">
        <v>0.3174200101574403</v>
      </c>
      <c r="AO13" s="183" t="s">
        <v>326</v>
      </c>
      <c r="AP13" s="183" t="s">
        <v>326</v>
      </c>
      <c r="AQ13" s="187">
        <v>5</v>
      </c>
      <c r="AR13" s="185">
        <v>0.06348400203148806</v>
      </c>
      <c r="AS13" s="183" t="s">
        <v>326</v>
      </c>
      <c r="AT13" s="183" t="s">
        <v>326</v>
      </c>
      <c r="AU13" s="187">
        <v>0</v>
      </c>
      <c r="AV13" s="185">
        <v>0</v>
      </c>
      <c r="AW13" s="183" t="s">
        <v>326</v>
      </c>
      <c r="AX13" s="183" t="s">
        <v>326</v>
      </c>
      <c r="AY13" s="187">
        <v>17</v>
      </c>
      <c r="AZ13" s="22">
        <v>0.21584560690705942</v>
      </c>
      <c r="BA13" s="183" t="s">
        <v>326</v>
      </c>
      <c r="BB13" s="183" t="s">
        <v>326</v>
      </c>
      <c r="BC13" s="187">
        <v>41</v>
      </c>
      <c r="BD13" s="22">
        <v>0.5205688166582022</v>
      </c>
      <c r="BE13" s="23">
        <v>47</v>
      </c>
      <c r="BF13" s="22">
        <v>1.11731843575419</v>
      </c>
      <c r="BG13" s="183" t="s">
        <v>326</v>
      </c>
      <c r="BH13" s="183" t="s">
        <v>326</v>
      </c>
      <c r="BI13" s="187">
        <v>19</v>
      </c>
      <c r="BJ13" s="22">
        <v>0.24123920771965465</v>
      </c>
      <c r="BK13" s="183" t="s">
        <v>326</v>
      </c>
      <c r="BL13" s="183" t="s">
        <v>326</v>
      </c>
      <c r="BM13" s="187">
        <v>18</v>
      </c>
      <c r="BN13" s="22">
        <v>0.22854240731335704</v>
      </c>
      <c r="BO13" s="183" t="s">
        <v>326</v>
      </c>
      <c r="BP13" s="183" t="s">
        <v>326</v>
      </c>
      <c r="BQ13" s="187">
        <v>4</v>
      </c>
      <c r="BR13" s="22">
        <v>0.050787201625190445</v>
      </c>
      <c r="BS13" s="23">
        <v>41</v>
      </c>
      <c r="BT13" s="22">
        <v>0.5205688166582021</v>
      </c>
      <c r="BU13" s="183" t="s">
        <v>326</v>
      </c>
      <c r="BV13" s="183" t="s">
        <v>326</v>
      </c>
      <c r="BW13" s="184">
        <v>7</v>
      </c>
      <c r="BX13" s="22">
        <v>0.08887760284408329</v>
      </c>
      <c r="BY13" s="23">
        <v>7876</v>
      </c>
      <c r="BZ13" s="183" t="s">
        <v>326</v>
      </c>
      <c r="CA13" s="183" t="s">
        <v>326</v>
      </c>
      <c r="CB13" s="23">
        <v>7656</v>
      </c>
      <c r="CC13" s="22">
        <v>97.20670391061452</v>
      </c>
      <c r="CD13" s="23">
        <v>220</v>
      </c>
      <c r="CE13" s="22">
        <v>2.793296089385475</v>
      </c>
    </row>
    <row r="14" spans="1:83" ht="12.75">
      <c r="A14" s="4">
        <v>11</v>
      </c>
      <c r="B14" s="4" t="s">
        <v>346</v>
      </c>
      <c r="C14" s="183" t="s">
        <v>326</v>
      </c>
      <c r="D14" s="183" t="s">
        <v>326</v>
      </c>
      <c r="E14" s="184">
        <v>6003</v>
      </c>
      <c r="F14" s="185">
        <v>68.37129840546697</v>
      </c>
      <c r="G14" s="183" t="s">
        <v>326</v>
      </c>
      <c r="H14" s="183" t="s">
        <v>326</v>
      </c>
      <c r="I14" s="187">
        <v>85</v>
      </c>
      <c r="J14" s="185">
        <v>0.9681093394077449</v>
      </c>
      <c r="K14" s="183" t="s">
        <v>326</v>
      </c>
      <c r="L14" s="183" t="s">
        <v>326</v>
      </c>
      <c r="M14" s="187">
        <v>1</v>
      </c>
      <c r="N14" s="22">
        <v>0.011389521640091117</v>
      </c>
      <c r="O14" s="183" t="s">
        <v>326</v>
      </c>
      <c r="P14" s="183" t="s">
        <v>326</v>
      </c>
      <c r="Q14" s="187">
        <v>833</v>
      </c>
      <c r="R14" s="22">
        <v>9.487471526195899</v>
      </c>
      <c r="S14" s="183" t="s">
        <v>326</v>
      </c>
      <c r="T14" s="183" t="s">
        <v>326</v>
      </c>
      <c r="U14" s="187">
        <v>31</v>
      </c>
      <c r="V14" s="22">
        <v>0.35307517084282464</v>
      </c>
      <c r="W14" s="183" t="s">
        <v>326</v>
      </c>
      <c r="X14" s="183" t="s">
        <v>326</v>
      </c>
      <c r="Y14" s="187">
        <v>54</v>
      </c>
      <c r="Z14" s="22">
        <v>0.6150341685649202</v>
      </c>
      <c r="AA14" s="183" t="s">
        <v>326</v>
      </c>
      <c r="AB14" s="183" t="s">
        <v>326</v>
      </c>
      <c r="AC14" s="187">
        <v>81</v>
      </c>
      <c r="AD14" s="185">
        <v>0.9225512528473805</v>
      </c>
      <c r="AE14" s="183" t="s">
        <v>326</v>
      </c>
      <c r="AF14" s="183" t="s">
        <v>326</v>
      </c>
      <c r="AG14" s="187">
        <v>75</v>
      </c>
      <c r="AH14" s="22">
        <v>0.8542141230068337</v>
      </c>
      <c r="AI14" s="23">
        <v>241</v>
      </c>
      <c r="AJ14" s="22">
        <v>2.744874715261959</v>
      </c>
      <c r="AK14" s="183" t="s">
        <v>326</v>
      </c>
      <c r="AL14" s="183" t="s">
        <v>326</v>
      </c>
      <c r="AM14" s="187">
        <v>488</v>
      </c>
      <c r="AN14" s="185">
        <v>5.5580865603644645</v>
      </c>
      <c r="AO14" s="183" t="s">
        <v>326</v>
      </c>
      <c r="AP14" s="183" t="s">
        <v>326</v>
      </c>
      <c r="AQ14" s="187">
        <v>61</v>
      </c>
      <c r="AR14" s="185">
        <v>0.6947608200455581</v>
      </c>
      <c r="AS14" s="183" t="s">
        <v>326</v>
      </c>
      <c r="AT14" s="183" t="s">
        <v>326</v>
      </c>
      <c r="AU14" s="187">
        <v>122</v>
      </c>
      <c r="AV14" s="185">
        <v>1.3895216400911161</v>
      </c>
      <c r="AW14" s="183" t="s">
        <v>326</v>
      </c>
      <c r="AX14" s="183" t="s">
        <v>326</v>
      </c>
      <c r="AY14" s="187">
        <v>275</v>
      </c>
      <c r="AZ14" s="22">
        <v>3.1321184510250575</v>
      </c>
      <c r="BA14" s="183" t="s">
        <v>326</v>
      </c>
      <c r="BB14" s="183" t="s">
        <v>326</v>
      </c>
      <c r="BC14" s="187">
        <v>373</v>
      </c>
      <c r="BD14" s="22">
        <v>4.248291571753986</v>
      </c>
      <c r="BE14" s="23">
        <v>946</v>
      </c>
      <c r="BF14" s="22">
        <v>15.022779043280183</v>
      </c>
      <c r="BG14" s="183" t="s">
        <v>326</v>
      </c>
      <c r="BH14" s="183" t="s">
        <v>326</v>
      </c>
      <c r="BI14" s="187">
        <v>109</v>
      </c>
      <c r="BJ14" s="22">
        <v>1.2414578587699316</v>
      </c>
      <c r="BK14" s="183" t="s">
        <v>326</v>
      </c>
      <c r="BL14" s="183" t="s">
        <v>326</v>
      </c>
      <c r="BM14" s="187">
        <v>23</v>
      </c>
      <c r="BN14" s="22">
        <v>0.2619589977220957</v>
      </c>
      <c r="BO14" s="183" t="s">
        <v>326</v>
      </c>
      <c r="BP14" s="183" t="s">
        <v>326</v>
      </c>
      <c r="BQ14" s="187">
        <v>15</v>
      </c>
      <c r="BR14" s="22">
        <v>0.17084282460136674</v>
      </c>
      <c r="BS14" s="23">
        <v>147</v>
      </c>
      <c r="BT14" s="22">
        <v>1.674259681093394</v>
      </c>
      <c r="BU14" s="183" t="s">
        <v>326</v>
      </c>
      <c r="BV14" s="183" t="s">
        <v>326</v>
      </c>
      <c r="BW14" s="184">
        <v>151</v>
      </c>
      <c r="BX14" s="22">
        <v>1.7198177676537585</v>
      </c>
      <c r="BY14" s="23">
        <v>8780</v>
      </c>
      <c r="BZ14" s="183" t="s">
        <v>326</v>
      </c>
      <c r="CA14" s="183" t="s">
        <v>326</v>
      </c>
      <c r="CB14" s="23">
        <v>6922</v>
      </c>
      <c r="CC14" s="22">
        <v>78.8382687927107</v>
      </c>
      <c r="CD14" s="23">
        <v>1858</v>
      </c>
      <c r="CE14" s="22">
        <v>21.161731207289293</v>
      </c>
    </row>
    <row r="15" spans="1:83" ht="12.75">
      <c r="A15" s="4">
        <v>12</v>
      </c>
      <c r="B15" s="4" t="s">
        <v>347</v>
      </c>
      <c r="C15" s="183" t="s">
        <v>326</v>
      </c>
      <c r="D15" s="183" t="s">
        <v>326</v>
      </c>
      <c r="E15" s="184">
        <v>5968</v>
      </c>
      <c r="F15" s="185">
        <v>63.584061367994885</v>
      </c>
      <c r="G15" s="183" t="s">
        <v>326</v>
      </c>
      <c r="H15" s="183" t="s">
        <v>326</v>
      </c>
      <c r="I15" s="187">
        <v>160</v>
      </c>
      <c r="J15" s="185">
        <v>1.704666524611123</v>
      </c>
      <c r="K15" s="183" t="s">
        <v>326</v>
      </c>
      <c r="L15" s="183" t="s">
        <v>326</v>
      </c>
      <c r="M15" s="187">
        <v>5</v>
      </c>
      <c r="N15" s="22">
        <v>0.053270828894097594</v>
      </c>
      <c r="O15" s="183" t="s">
        <v>326</v>
      </c>
      <c r="P15" s="183" t="s">
        <v>326</v>
      </c>
      <c r="Q15" s="187">
        <v>1312</v>
      </c>
      <c r="R15" s="22">
        <v>13.978265501811208</v>
      </c>
      <c r="S15" s="183" t="s">
        <v>326</v>
      </c>
      <c r="T15" s="183" t="s">
        <v>326</v>
      </c>
      <c r="U15" s="187">
        <v>49</v>
      </c>
      <c r="V15" s="22">
        <v>0.5220541231621565</v>
      </c>
      <c r="W15" s="183" t="s">
        <v>326</v>
      </c>
      <c r="X15" s="183" t="s">
        <v>326</v>
      </c>
      <c r="Y15" s="187">
        <v>75</v>
      </c>
      <c r="Z15" s="22">
        <v>0.7990624334114639</v>
      </c>
      <c r="AA15" s="183" t="s">
        <v>326</v>
      </c>
      <c r="AB15" s="183" t="s">
        <v>326</v>
      </c>
      <c r="AC15" s="187">
        <v>101</v>
      </c>
      <c r="AD15" s="185">
        <v>1.0760707436607713</v>
      </c>
      <c r="AE15" s="183" t="s">
        <v>326</v>
      </c>
      <c r="AF15" s="183" t="s">
        <v>326</v>
      </c>
      <c r="AG15" s="187">
        <v>83</v>
      </c>
      <c r="AH15" s="22">
        <v>0.88429575964202</v>
      </c>
      <c r="AI15" s="23">
        <v>308</v>
      </c>
      <c r="AJ15" s="22">
        <v>3.281483059876412</v>
      </c>
      <c r="AK15" s="183" t="s">
        <v>326</v>
      </c>
      <c r="AL15" s="183" t="s">
        <v>326</v>
      </c>
      <c r="AM15" s="187">
        <v>308</v>
      </c>
      <c r="AN15" s="185">
        <v>3.281483059876412</v>
      </c>
      <c r="AO15" s="183" t="s">
        <v>326</v>
      </c>
      <c r="AP15" s="183" t="s">
        <v>326</v>
      </c>
      <c r="AQ15" s="187">
        <v>53</v>
      </c>
      <c r="AR15" s="185">
        <v>0.5646707862774345</v>
      </c>
      <c r="AS15" s="183" t="s">
        <v>326</v>
      </c>
      <c r="AT15" s="183" t="s">
        <v>326</v>
      </c>
      <c r="AU15" s="187">
        <v>169</v>
      </c>
      <c r="AV15" s="185">
        <v>1.8005540166204987</v>
      </c>
      <c r="AW15" s="183" t="s">
        <v>326</v>
      </c>
      <c r="AX15" s="183" t="s">
        <v>326</v>
      </c>
      <c r="AY15" s="187">
        <v>409</v>
      </c>
      <c r="AZ15" s="22">
        <v>4.357553803537183</v>
      </c>
      <c r="BA15" s="183" t="s">
        <v>326</v>
      </c>
      <c r="BB15" s="183" t="s">
        <v>326</v>
      </c>
      <c r="BC15" s="187">
        <v>275</v>
      </c>
      <c r="BD15" s="22">
        <v>2.9298955891753677</v>
      </c>
      <c r="BE15" s="23">
        <v>939</v>
      </c>
      <c r="BF15" s="22">
        <v>12.934157255486896</v>
      </c>
      <c r="BG15" s="183" t="s">
        <v>326</v>
      </c>
      <c r="BH15" s="183" t="s">
        <v>326</v>
      </c>
      <c r="BI15" s="187">
        <v>114</v>
      </c>
      <c r="BJ15" s="22">
        <v>1.214574898785425</v>
      </c>
      <c r="BK15" s="183" t="s">
        <v>326</v>
      </c>
      <c r="BL15" s="183" t="s">
        <v>326</v>
      </c>
      <c r="BM15" s="187">
        <v>67</v>
      </c>
      <c r="BN15" s="22">
        <v>0.7138291071809078</v>
      </c>
      <c r="BO15" s="183" t="s">
        <v>326</v>
      </c>
      <c r="BP15" s="183" t="s">
        <v>326</v>
      </c>
      <c r="BQ15" s="187">
        <v>11</v>
      </c>
      <c r="BR15" s="22">
        <v>0.1171958235670147</v>
      </c>
      <c r="BS15" s="23">
        <v>192</v>
      </c>
      <c r="BT15" s="22">
        <v>2.0455998295333475</v>
      </c>
      <c r="BU15" s="183" t="s">
        <v>326</v>
      </c>
      <c r="BV15" s="183" t="s">
        <v>326</v>
      </c>
      <c r="BW15" s="184">
        <v>227</v>
      </c>
      <c r="BX15" s="22">
        <v>2.4184956317920303</v>
      </c>
      <c r="BY15" s="23">
        <v>9386</v>
      </c>
      <c r="BZ15" s="183" t="s">
        <v>326</v>
      </c>
      <c r="CA15" s="183" t="s">
        <v>326</v>
      </c>
      <c r="CB15" s="23">
        <v>7445</v>
      </c>
      <c r="CC15" s="22">
        <v>79.32026422331131</v>
      </c>
      <c r="CD15" s="23">
        <v>1941</v>
      </c>
      <c r="CE15" s="22">
        <v>20.679735776688684</v>
      </c>
    </row>
    <row r="16" spans="1:83" ht="12.75">
      <c r="A16" s="4">
        <v>13</v>
      </c>
      <c r="B16" s="4" t="s">
        <v>348</v>
      </c>
      <c r="C16" s="183" t="s">
        <v>326</v>
      </c>
      <c r="D16" s="183" t="s">
        <v>326</v>
      </c>
      <c r="E16" s="184">
        <v>16016</v>
      </c>
      <c r="F16" s="185">
        <v>85.78468130690948</v>
      </c>
      <c r="G16" s="183" t="s">
        <v>326</v>
      </c>
      <c r="H16" s="183" t="s">
        <v>326</v>
      </c>
      <c r="I16" s="187">
        <v>133</v>
      </c>
      <c r="J16" s="185">
        <v>0.712372790573112</v>
      </c>
      <c r="K16" s="183" t="s">
        <v>326</v>
      </c>
      <c r="L16" s="183" t="s">
        <v>326</v>
      </c>
      <c r="M16" s="187">
        <v>53</v>
      </c>
      <c r="N16" s="22">
        <v>0.28387787895018746</v>
      </c>
      <c r="O16" s="183" t="s">
        <v>326</v>
      </c>
      <c r="P16" s="183" t="s">
        <v>326</v>
      </c>
      <c r="Q16" s="187">
        <v>1099</v>
      </c>
      <c r="R16" s="22">
        <v>5.886448848419925</v>
      </c>
      <c r="S16" s="183" t="s">
        <v>326</v>
      </c>
      <c r="T16" s="183" t="s">
        <v>326</v>
      </c>
      <c r="U16" s="187">
        <v>41</v>
      </c>
      <c r="V16" s="22">
        <v>0.2196036422067488</v>
      </c>
      <c r="W16" s="183" t="s">
        <v>326</v>
      </c>
      <c r="X16" s="183" t="s">
        <v>326</v>
      </c>
      <c r="Y16" s="187">
        <v>72</v>
      </c>
      <c r="Z16" s="22">
        <v>0.385645420460632</v>
      </c>
      <c r="AA16" s="183" t="s">
        <v>326</v>
      </c>
      <c r="AB16" s="183" t="s">
        <v>326</v>
      </c>
      <c r="AC16" s="187">
        <v>139</v>
      </c>
      <c r="AD16" s="185">
        <v>0.7445099089448313</v>
      </c>
      <c r="AE16" s="183" t="s">
        <v>326</v>
      </c>
      <c r="AF16" s="183" t="s">
        <v>326</v>
      </c>
      <c r="AG16" s="187">
        <v>97</v>
      </c>
      <c r="AH16" s="22">
        <v>0.5195500803427959</v>
      </c>
      <c r="AI16" s="23">
        <v>349</v>
      </c>
      <c r="AJ16" s="22">
        <v>1.869309051955008</v>
      </c>
      <c r="AK16" s="183" t="s">
        <v>326</v>
      </c>
      <c r="AL16" s="183" t="s">
        <v>326</v>
      </c>
      <c r="AM16" s="187">
        <v>215</v>
      </c>
      <c r="AN16" s="185">
        <v>1.1515800749866096</v>
      </c>
      <c r="AO16" s="183" t="s">
        <v>326</v>
      </c>
      <c r="AP16" s="183" t="s">
        <v>326</v>
      </c>
      <c r="AQ16" s="187">
        <v>71</v>
      </c>
      <c r="AR16" s="185">
        <v>0.3802892340653455</v>
      </c>
      <c r="AS16" s="183" t="s">
        <v>326</v>
      </c>
      <c r="AT16" s="183" t="s">
        <v>326</v>
      </c>
      <c r="AU16" s="187">
        <v>70</v>
      </c>
      <c r="AV16" s="185">
        <v>0.3749330476700589</v>
      </c>
      <c r="AW16" s="183" t="s">
        <v>326</v>
      </c>
      <c r="AX16" s="183" t="s">
        <v>326</v>
      </c>
      <c r="AY16" s="187">
        <v>165</v>
      </c>
      <c r="AZ16" s="22">
        <v>0.8837707552222818</v>
      </c>
      <c r="BA16" s="183" t="s">
        <v>326</v>
      </c>
      <c r="BB16" s="183" t="s">
        <v>326</v>
      </c>
      <c r="BC16" s="187">
        <v>210</v>
      </c>
      <c r="BD16" s="22">
        <v>1.1247991430101767</v>
      </c>
      <c r="BE16" s="23">
        <v>521</v>
      </c>
      <c r="BF16" s="22">
        <v>3.9153722549544723</v>
      </c>
      <c r="BG16" s="183" t="s">
        <v>326</v>
      </c>
      <c r="BH16" s="183" t="s">
        <v>326</v>
      </c>
      <c r="BI16" s="187">
        <v>115</v>
      </c>
      <c r="BJ16" s="22">
        <v>0.6159614354579539</v>
      </c>
      <c r="BK16" s="183" t="s">
        <v>326</v>
      </c>
      <c r="BL16" s="183" t="s">
        <v>326</v>
      </c>
      <c r="BM16" s="187">
        <v>64</v>
      </c>
      <c r="BN16" s="22">
        <v>0.3427959292983396</v>
      </c>
      <c r="BO16" s="183" t="s">
        <v>326</v>
      </c>
      <c r="BP16" s="183" t="s">
        <v>326</v>
      </c>
      <c r="BQ16" s="187">
        <v>25</v>
      </c>
      <c r="BR16" s="22">
        <v>0.1339046598821639</v>
      </c>
      <c r="BS16" s="23">
        <v>204</v>
      </c>
      <c r="BT16" s="22">
        <v>1.0926620246384573</v>
      </c>
      <c r="BU16" s="183" t="s">
        <v>326</v>
      </c>
      <c r="BV16" s="183" t="s">
        <v>326</v>
      </c>
      <c r="BW16" s="184">
        <v>85</v>
      </c>
      <c r="BX16" s="22">
        <v>0.45527584359935724</v>
      </c>
      <c r="BY16" s="23">
        <v>18670</v>
      </c>
      <c r="BZ16" s="183" t="s">
        <v>326</v>
      </c>
      <c r="CA16" s="183" t="s">
        <v>326</v>
      </c>
      <c r="CB16" s="23">
        <v>17301</v>
      </c>
      <c r="CC16" s="22">
        <v>92.66738082485271</v>
      </c>
      <c r="CD16" s="23">
        <v>1369</v>
      </c>
      <c r="CE16" s="22">
        <v>7.332619175147295</v>
      </c>
    </row>
    <row r="17" spans="1:83" ht="12.75">
      <c r="A17" s="4">
        <v>14</v>
      </c>
      <c r="B17" s="4" t="s">
        <v>103</v>
      </c>
      <c r="C17" s="183" t="s">
        <v>326</v>
      </c>
      <c r="D17" s="183" t="s">
        <v>326</v>
      </c>
      <c r="E17" s="184">
        <v>8228</v>
      </c>
      <c r="F17" s="185">
        <v>91.19929062292175</v>
      </c>
      <c r="G17" s="183" t="s">
        <v>326</v>
      </c>
      <c r="H17" s="183" t="s">
        <v>326</v>
      </c>
      <c r="I17" s="187">
        <v>89</v>
      </c>
      <c r="J17" s="185">
        <v>0.9864774994457991</v>
      </c>
      <c r="K17" s="183" t="s">
        <v>326</v>
      </c>
      <c r="L17" s="183" t="s">
        <v>326</v>
      </c>
      <c r="M17" s="187">
        <v>2</v>
      </c>
      <c r="N17" s="22">
        <v>0.022168033695411215</v>
      </c>
      <c r="O17" s="183" t="s">
        <v>326</v>
      </c>
      <c r="P17" s="183" t="s">
        <v>326</v>
      </c>
      <c r="Q17" s="187">
        <v>396</v>
      </c>
      <c r="R17" s="22">
        <v>4.389270671691421</v>
      </c>
      <c r="S17" s="183" t="s">
        <v>326</v>
      </c>
      <c r="T17" s="183" t="s">
        <v>326</v>
      </c>
      <c r="U17" s="187">
        <v>11</v>
      </c>
      <c r="V17" s="22">
        <v>0.1219241853247617</v>
      </c>
      <c r="W17" s="183" t="s">
        <v>326</v>
      </c>
      <c r="X17" s="183" t="s">
        <v>326</v>
      </c>
      <c r="Y17" s="187">
        <v>23</v>
      </c>
      <c r="Z17" s="22">
        <v>0.254932387497229</v>
      </c>
      <c r="AA17" s="183" t="s">
        <v>326</v>
      </c>
      <c r="AB17" s="183" t="s">
        <v>326</v>
      </c>
      <c r="AC17" s="187">
        <v>46</v>
      </c>
      <c r="AD17" s="185">
        <v>0.509864774994458</v>
      </c>
      <c r="AE17" s="183" t="s">
        <v>326</v>
      </c>
      <c r="AF17" s="183" t="s">
        <v>326</v>
      </c>
      <c r="AG17" s="187">
        <v>25</v>
      </c>
      <c r="AH17" s="22">
        <v>0.2771004211926402</v>
      </c>
      <c r="AI17" s="23">
        <v>105</v>
      </c>
      <c r="AJ17" s="22">
        <v>1.1638217690090888</v>
      </c>
      <c r="AK17" s="183" t="s">
        <v>326</v>
      </c>
      <c r="AL17" s="183" t="s">
        <v>326</v>
      </c>
      <c r="AM17" s="187">
        <v>46</v>
      </c>
      <c r="AN17" s="185">
        <v>0.509864774994458</v>
      </c>
      <c r="AO17" s="183" t="s">
        <v>326</v>
      </c>
      <c r="AP17" s="183" t="s">
        <v>326</v>
      </c>
      <c r="AQ17" s="187">
        <v>14</v>
      </c>
      <c r="AR17" s="185">
        <v>0.15517623586787851</v>
      </c>
      <c r="AS17" s="183" t="s">
        <v>326</v>
      </c>
      <c r="AT17" s="183" t="s">
        <v>326</v>
      </c>
      <c r="AU17" s="187">
        <v>2</v>
      </c>
      <c r="AV17" s="185">
        <v>0.022168033695411215</v>
      </c>
      <c r="AW17" s="183" t="s">
        <v>326</v>
      </c>
      <c r="AX17" s="183" t="s">
        <v>326</v>
      </c>
      <c r="AY17" s="187">
        <v>32</v>
      </c>
      <c r="AZ17" s="22">
        <v>0.35468853912657944</v>
      </c>
      <c r="BA17" s="183" t="s">
        <v>326</v>
      </c>
      <c r="BB17" s="183" t="s">
        <v>326</v>
      </c>
      <c r="BC17" s="187">
        <v>42</v>
      </c>
      <c r="BD17" s="22">
        <v>0.4655287076036355</v>
      </c>
      <c r="BE17" s="23">
        <v>94</v>
      </c>
      <c r="BF17" s="22">
        <v>1.5074262912879628</v>
      </c>
      <c r="BG17" s="183" t="s">
        <v>326</v>
      </c>
      <c r="BH17" s="183" t="s">
        <v>326</v>
      </c>
      <c r="BI17" s="187">
        <v>26</v>
      </c>
      <c r="BJ17" s="22">
        <v>0.2881844380403458</v>
      </c>
      <c r="BK17" s="183" t="s">
        <v>326</v>
      </c>
      <c r="BL17" s="183" t="s">
        <v>326</v>
      </c>
      <c r="BM17" s="187">
        <v>20</v>
      </c>
      <c r="BN17" s="22">
        <v>0.22168033695411216</v>
      </c>
      <c r="BO17" s="183" t="s">
        <v>326</v>
      </c>
      <c r="BP17" s="183" t="s">
        <v>326</v>
      </c>
      <c r="BQ17" s="187">
        <v>2</v>
      </c>
      <c r="BR17" s="22">
        <v>0.022168033695411215</v>
      </c>
      <c r="BS17" s="23">
        <v>48</v>
      </c>
      <c r="BT17" s="22">
        <v>0.5320328086898692</v>
      </c>
      <c r="BU17" s="183" t="s">
        <v>326</v>
      </c>
      <c r="BV17" s="183" t="s">
        <v>326</v>
      </c>
      <c r="BW17" s="184">
        <v>18</v>
      </c>
      <c r="BX17" s="22">
        <v>0.19951230325870095</v>
      </c>
      <c r="BY17" s="23">
        <v>9022</v>
      </c>
      <c r="BZ17" s="183" t="s">
        <v>326</v>
      </c>
      <c r="CA17" s="183" t="s">
        <v>326</v>
      </c>
      <c r="CB17" s="23">
        <v>8715</v>
      </c>
      <c r="CC17" s="22">
        <v>96.59720682775438</v>
      </c>
      <c r="CD17" s="23">
        <v>307</v>
      </c>
      <c r="CE17" s="22">
        <v>3.4027931722456217</v>
      </c>
    </row>
    <row r="18" spans="1:83" ht="12.75">
      <c r="A18" s="4">
        <v>15</v>
      </c>
      <c r="B18" s="4" t="s">
        <v>349</v>
      </c>
      <c r="C18" s="183" t="s">
        <v>326</v>
      </c>
      <c r="D18" s="183" t="s">
        <v>326</v>
      </c>
      <c r="E18" s="184">
        <v>6590</v>
      </c>
      <c r="F18" s="185">
        <v>70.06911217437533</v>
      </c>
      <c r="G18" s="183" t="s">
        <v>326</v>
      </c>
      <c r="H18" s="183" t="s">
        <v>326</v>
      </c>
      <c r="I18" s="187">
        <v>121</v>
      </c>
      <c r="J18" s="185">
        <v>1.2865497076023393</v>
      </c>
      <c r="K18" s="183" t="s">
        <v>326</v>
      </c>
      <c r="L18" s="183" t="s">
        <v>326</v>
      </c>
      <c r="M18" s="187">
        <v>20</v>
      </c>
      <c r="N18" s="22">
        <v>0.21265284423179162</v>
      </c>
      <c r="O18" s="183" t="s">
        <v>326</v>
      </c>
      <c r="P18" s="183" t="s">
        <v>326</v>
      </c>
      <c r="Q18" s="187">
        <v>1344</v>
      </c>
      <c r="R18" s="22">
        <v>14.290271132376395</v>
      </c>
      <c r="S18" s="183" t="s">
        <v>326</v>
      </c>
      <c r="T18" s="183" t="s">
        <v>326</v>
      </c>
      <c r="U18" s="187">
        <v>42</v>
      </c>
      <c r="V18" s="22">
        <v>0.44657097288676234</v>
      </c>
      <c r="W18" s="183" t="s">
        <v>326</v>
      </c>
      <c r="X18" s="183" t="s">
        <v>326</v>
      </c>
      <c r="Y18" s="187">
        <v>61</v>
      </c>
      <c r="Z18" s="22">
        <v>0.6485911749069644</v>
      </c>
      <c r="AA18" s="183" t="s">
        <v>326</v>
      </c>
      <c r="AB18" s="183" t="s">
        <v>326</v>
      </c>
      <c r="AC18" s="187">
        <v>60</v>
      </c>
      <c r="AD18" s="185">
        <v>0.6379585326953748</v>
      </c>
      <c r="AE18" s="183" t="s">
        <v>326</v>
      </c>
      <c r="AF18" s="183" t="s">
        <v>326</v>
      </c>
      <c r="AG18" s="187">
        <v>80</v>
      </c>
      <c r="AH18" s="22">
        <v>0.8506113769271665</v>
      </c>
      <c r="AI18" s="23">
        <v>243</v>
      </c>
      <c r="AJ18" s="22">
        <v>2.583732057416268</v>
      </c>
      <c r="AK18" s="183" t="s">
        <v>326</v>
      </c>
      <c r="AL18" s="183" t="s">
        <v>326</v>
      </c>
      <c r="AM18" s="187">
        <v>174</v>
      </c>
      <c r="AN18" s="185">
        <v>1.8500797448165869</v>
      </c>
      <c r="AO18" s="183" t="s">
        <v>326</v>
      </c>
      <c r="AP18" s="183" t="s">
        <v>326</v>
      </c>
      <c r="AQ18" s="187">
        <v>21</v>
      </c>
      <c r="AR18" s="185">
        <v>0.22328548644338117</v>
      </c>
      <c r="AS18" s="183" t="s">
        <v>326</v>
      </c>
      <c r="AT18" s="183" t="s">
        <v>326</v>
      </c>
      <c r="AU18" s="187">
        <v>261</v>
      </c>
      <c r="AV18" s="185">
        <v>2.77511961722488</v>
      </c>
      <c r="AW18" s="183" t="s">
        <v>326</v>
      </c>
      <c r="AX18" s="183" t="s">
        <v>326</v>
      </c>
      <c r="AY18" s="187">
        <v>151</v>
      </c>
      <c r="AZ18" s="22">
        <v>1.6055289739500267</v>
      </c>
      <c r="BA18" s="183" t="s">
        <v>326</v>
      </c>
      <c r="BB18" s="183" t="s">
        <v>326</v>
      </c>
      <c r="BC18" s="187">
        <v>153</v>
      </c>
      <c r="BD18" s="22">
        <v>1.6267942583732056</v>
      </c>
      <c r="BE18" s="23">
        <v>607</v>
      </c>
      <c r="BF18" s="22">
        <v>8.08080808080808</v>
      </c>
      <c r="BG18" s="183" t="s">
        <v>326</v>
      </c>
      <c r="BH18" s="183" t="s">
        <v>326</v>
      </c>
      <c r="BI18" s="187">
        <v>96</v>
      </c>
      <c r="BJ18" s="22">
        <v>1.0207336523125996</v>
      </c>
      <c r="BK18" s="183" t="s">
        <v>326</v>
      </c>
      <c r="BL18" s="183" t="s">
        <v>326</v>
      </c>
      <c r="BM18" s="187">
        <v>34</v>
      </c>
      <c r="BN18" s="22">
        <v>0.3615098351940457</v>
      </c>
      <c r="BO18" s="183" t="s">
        <v>326</v>
      </c>
      <c r="BP18" s="183" t="s">
        <v>326</v>
      </c>
      <c r="BQ18" s="187">
        <v>14</v>
      </c>
      <c r="BR18" s="22">
        <v>0.14885699096225413</v>
      </c>
      <c r="BS18" s="23">
        <v>144</v>
      </c>
      <c r="BT18" s="22">
        <v>1.5311004784688995</v>
      </c>
      <c r="BU18" s="183" t="s">
        <v>326</v>
      </c>
      <c r="BV18" s="183" t="s">
        <v>326</v>
      </c>
      <c r="BW18" s="184">
        <v>183</v>
      </c>
      <c r="BX18" s="22">
        <v>1.9457735247208932</v>
      </c>
      <c r="BY18" s="23">
        <v>9405</v>
      </c>
      <c r="BZ18" s="183" t="s">
        <v>326</v>
      </c>
      <c r="CA18" s="183" t="s">
        <v>326</v>
      </c>
      <c r="CB18" s="23">
        <v>8075</v>
      </c>
      <c r="CC18" s="22">
        <v>85.85858585858585</v>
      </c>
      <c r="CD18" s="23">
        <v>1330</v>
      </c>
      <c r="CE18" s="22">
        <v>14.14141414141414</v>
      </c>
    </row>
    <row r="19" spans="1:83" ht="12.75">
      <c r="A19" s="4">
        <v>16</v>
      </c>
      <c r="B19" s="4" t="s">
        <v>350</v>
      </c>
      <c r="C19" s="183" t="s">
        <v>326</v>
      </c>
      <c r="D19" s="183" t="s">
        <v>326</v>
      </c>
      <c r="E19" s="184">
        <v>9369</v>
      </c>
      <c r="F19" s="185">
        <v>82.5608036658442</v>
      </c>
      <c r="G19" s="183" t="s">
        <v>326</v>
      </c>
      <c r="H19" s="183" t="s">
        <v>326</v>
      </c>
      <c r="I19" s="187">
        <v>90</v>
      </c>
      <c r="J19" s="185">
        <v>0.7930912936200211</v>
      </c>
      <c r="K19" s="183" t="s">
        <v>326</v>
      </c>
      <c r="L19" s="183" t="s">
        <v>326</v>
      </c>
      <c r="M19" s="187">
        <v>19</v>
      </c>
      <c r="N19" s="22">
        <v>0.16743038420867112</v>
      </c>
      <c r="O19" s="183" t="s">
        <v>326</v>
      </c>
      <c r="P19" s="183" t="s">
        <v>326</v>
      </c>
      <c r="Q19" s="187">
        <v>1113</v>
      </c>
      <c r="R19" s="22">
        <v>9.80789566443426</v>
      </c>
      <c r="S19" s="183" t="s">
        <v>326</v>
      </c>
      <c r="T19" s="183" t="s">
        <v>326</v>
      </c>
      <c r="U19" s="187">
        <v>38</v>
      </c>
      <c r="V19" s="22">
        <v>0.33486076841734225</v>
      </c>
      <c r="W19" s="183" t="s">
        <v>326</v>
      </c>
      <c r="X19" s="183" t="s">
        <v>326</v>
      </c>
      <c r="Y19" s="187">
        <v>40</v>
      </c>
      <c r="Z19" s="22">
        <v>0.3524850193866761</v>
      </c>
      <c r="AA19" s="183" t="s">
        <v>326</v>
      </c>
      <c r="AB19" s="183" t="s">
        <v>326</v>
      </c>
      <c r="AC19" s="187">
        <v>73</v>
      </c>
      <c r="AD19" s="185">
        <v>0.6432851603806838</v>
      </c>
      <c r="AE19" s="183" t="s">
        <v>326</v>
      </c>
      <c r="AF19" s="183" t="s">
        <v>326</v>
      </c>
      <c r="AG19" s="187">
        <v>93</v>
      </c>
      <c r="AH19" s="22">
        <v>0.8195276700740219</v>
      </c>
      <c r="AI19" s="23">
        <v>244</v>
      </c>
      <c r="AJ19" s="22">
        <v>2.150158618258724</v>
      </c>
      <c r="AK19" s="183" t="s">
        <v>326</v>
      </c>
      <c r="AL19" s="183" t="s">
        <v>326</v>
      </c>
      <c r="AM19" s="187">
        <v>75</v>
      </c>
      <c r="AN19" s="185">
        <v>0.6609094113500177</v>
      </c>
      <c r="AO19" s="183" t="s">
        <v>326</v>
      </c>
      <c r="AP19" s="183" t="s">
        <v>326</v>
      </c>
      <c r="AQ19" s="187">
        <v>21</v>
      </c>
      <c r="AR19" s="185">
        <v>0.18505463517800494</v>
      </c>
      <c r="AS19" s="183" t="s">
        <v>326</v>
      </c>
      <c r="AT19" s="183" t="s">
        <v>326</v>
      </c>
      <c r="AU19" s="187">
        <v>29</v>
      </c>
      <c r="AV19" s="185">
        <v>0.2555516390553402</v>
      </c>
      <c r="AW19" s="183" t="s">
        <v>326</v>
      </c>
      <c r="AX19" s="183" t="s">
        <v>326</v>
      </c>
      <c r="AY19" s="187">
        <v>83</v>
      </c>
      <c r="AZ19" s="22">
        <v>0.7314064152273528</v>
      </c>
      <c r="BA19" s="183" t="s">
        <v>326</v>
      </c>
      <c r="BB19" s="183" t="s">
        <v>326</v>
      </c>
      <c r="BC19" s="187">
        <v>108</v>
      </c>
      <c r="BD19" s="22">
        <v>0.9517095523440254</v>
      </c>
      <c r="BE19" s="23">
        <v>208</v>
      </c>
      <c r="BF19" s="22">
        <v>2.784631653154741</v>
      </c>
      <c r="BG19" s="183" t="s">
        <v>326</v>
      </c>
      <c r="BH19" s="183" t="s">
        <v>326</v>
      </c>
      <c r="BI19" s="187">
        <v>94</v>
      </c>
      <c r="BJ19" s="22">
        <v>0.8283397955586888</v>
      </c>
      <c r="BK19" s="183" t="s">
        <v>326</v>
      </c>
      <c r="BL19" s="183" t="s">
        <v>326</v>
      </c>
      <c r="BM19" s="187">
        <v>23</v>
      </c>
      <c r="BN19" s="22">
        <v>0.20267888614733873</v>
      </c>
      <c r="BO19" s="183" t="s">
        <v>326</v>
      </c>
      <c r="BP19" s="183" t="s">
        <v>326</v>
      </c>
      <c r="BQ19" s="187">
        <v>28</v>
      </c>
      <c r="BR19" s="22">
        <v>0.24673951357067325</v>
      </c>
      <c r="BS19" s="23">
        <v>145</v>
      </c>
      <c r="BT19" s="22">
        <v>1.2777581952767005</v>
      </c>
      <c r="BU19" s="183" t="s">
        <v>326</v>
      </c>
      <c r="BV19" s="183" t="s">
        <v>326</v>
      </c>
      <c r="BW19" s="184">
        <v>52</v>
      </c>
      <c r="BX19" s="22">
        <v>0.45823052520267893</v>
      </c>
      <c r="BY19" s="23">
        <v>11348</v>
      </c>
      <c r="BZ19" s="183" t="s">
        <v>326</v>
      </c>
      <c r="CA19" s="183" t="s">
        <v>326</v>
      </c>
      <c r="CB19" s="23">
        <v>10591</v>
      </c>
      <c r="CC19" s="22">
        <v>93.32922100810715</v>
      </c>
      <c r="CD19" s="23">
        <v>757</v>
      </c>
      <c r="CE19" s="22">
        <v>6.6707789918928455</v>
      </c>
    </row>
    <row r="20" spans="1:83" ht="12.75">
      <c r="A20" s="4">
        <v>17</v>
      </c>
      <c r="B20" s="4" t="s">
        <v>351</v>
      </c>
      <c r="C20" s="183" t="s">
        <v>326</v>
      </c>
      <c r="D20" s="183" t="s">
        <v>326</v>
      </c>
      <c r="E20" s="184">
        <v>7715</v>
      </c>
      <c r="F20" s="185">
        <v>86.60754378087113</v>
      </c>
      <c r="G20" s="183" t="s">
        <v>326</v>
      </c>
      <c r="H20" s="183" t="s">
        <v>326</v>
      </c>
      <c r="I20" s="187">
        <v>65</v>
      </c>
      <c r="J20" s="185">
        <v>0.7296811854512798</v>
      </c>
      <c r="K20" s="183" t="s">
        <v>326</v>
      </c>
      <c r="L20" s="183" t="s">
        <v>326</v>
      </c>
      <c r="M20" s="187">
        <v>14</v>
      </c>
      <c r="N20" s="22">
        <v>0.1571621014818141</v>
      </c>
      <c r="O20" s="183" t="s">
        <v>326</v>
      </c>
      <c r="P20" s="183" t="s">
        <v>326</v>
      </c>
      <c r="Q20" s="187">
        <v>657</v>
      </c>
      <c r="R20" s="22">
        <v>7.375392905253704</v>
      </c>
      <c r="S20" s="183" t="s">
        <v>326</v>
      </c>
      <c r="T20" s="183" t="s">
        <v>326</v>
      </c>
      <c r="U20" s="187">
        <v>13</v>
      </c>
      <c r="V20" s="22">
        <v>0.14593623709025594</v>
      </c>
      <c r="W20" s="183" t="s">
        <v>326</v>
      </c>
      <c r="X20" s="183" t="s">
        <v>326</v>
      </c>
      <c r="Y20" s="187">
        <v>39</v>
      </c>
      <c r="Z20" s="22">
        <v>0.4378087112707678</v>
      </c>
      <c r="AA20" s="183" t="s">
        <v>326</v>
      </c>
      <c r="AB20" s="183" t="s">
        <v>326</v>
      </c>
      <c r="AC20" s="187">
        <v>42</v>
      </c>
      <c r="AD20" s="185">
        <v>0.4714863044454423</v>
      </c>
      <c r="AE20" s="183" t="s">
        <v>326</v>
      </c>
      <c r="AF20" s="183" t="s">
        <v>326</v>
      </c>
      <c r="AG20" s="187">
        <v>51</v>
      </c>
      <c r="AH20" s="22">
        <v>0.5725190839694656</v>
      </c>
      <c r="AI20" s="23">
        <v>145</v>
      </c>
      <c r="AJ20" s="22">
        <v>1.6277503367759318</v>
      </c>
      <c r="AK20" s="183" t="s">
        <v>326</v>
      </c>
      <c r="AL20" s="183" t="s">
        <v>326</v>
      </c>
      <c r="AM20" s="187">
        <v>48</v>
      </c>
      <c r="AN20" s="185">
        <v>0.5388414907947913</v>
      </c>
      <c r="AO20" s="183" t="s">
        <v>326</v>
      </c>
      <c r="AP20" s="183" t="s">
        <v>326</v>
      </c>
      <c r="AQ20" s="187">
        <v>14</v>
      </c>
      <c r="AR20" s="185">
        <v>0.1571621014818141</v>
      </c>
      <c r="AS20" s="183" t="s">
        <v>326</v>
      </c>
      <c r="AT20" s="183" t="s">
        <v>326</v>
      </c>
      <c r="AU20" s="187">
        <v>10</v>
      </c>
      <c r="AV20" s="185">
        <v>0.1122586439155815</v>
      </c>
      <c r="AW20" s="183" t="s">
        <v>326</v>
      </c>
      <c r="AX20" s="183" t="s">
        <v>326</v>
      </c>
      <c r="AY20" s="187">
        <v>59</v>
      </c>
      <c r="AZ20" s="22">
        <v>0.6623259991019309</v>
      </c>
      <c r="BA20" s="183" t="s">
        <v>326</v>
      </c>
      <c r="BB20" s="183" t="s">
        <v>326</v>
      </c>
      <c r="BC20" s="187">
        <v>55</v>
      </c>
      <c r="BD20" s="22">
        <v>0.6174225415356982</v>
      </c>
      <c r="BE20" s="23">
        <v>131</v>
      </c>
      <c r="BF20" s="22">
        <v>2.088010776829816</v>
      </c>
      <c r="BG20" s="183" t="s">
        <v>326</v>
      </c>
      <c r="BH20" s="183" t="s">
        <v>326</v>
      </c>
      <c r="BI20" s="187">
        <v>56</v>
      </c>
      <c r="BJ20" s="22">
        <v>0.6286484059272563</v>
      </c>
      <c r="BK20" s="183" t="s">
        <v>326</v>
      </c>
      <c r="BL20" s="183" t="s">
        <v>326</v>
      </c>
      <c r="BM20" s="187">
        <v>8</v>
      </c>
      <c r="BN20" s="22">
        <v>0.08980691513246519</v>
      </c>
      <c r="BO20" s="183" t="s">
        <v>326</v>
      </c>
      <c r="BP20" s="183" t="s">
        <v>326</v>
      </c>
      <c r="BQ20" s="187">
        <v>16</v>
      </c>
      <c r="BR20" s="22">
        <v>0.17961383026493039</v>
      </c>
      <c r="BS20" s="23">
        <v>80</v>
      </c>
      <c r="BT20" s="22">
        <v>0.8980691513246519</v>
      </c>
      <c r="BU20" s="183" t="s">
        <v>326</v>
      </c>
      <c r="BV20" s="183" t="s">
        <v>326</v>
      </c>
      <c r="BW20" s="184">
        <v>46</v>
      </c>
      <c r="BX20" s="22">
        <v>0.516389762011675</v>
      </c>
      <c r="BY20" s="23">
        <v>8908</v>
      </c>
      <c r="BZ20" s="183" t="s">
        <v>326</v>
      </c>
      <c r="CA20" s="183" t="s">
        <v>326</v>
      </c>
      <c r="CB20" s="23">
        <v>8451</v>
      </c>
      <c r="CC20" s="22">
        <v>94.86977997305792</v>
      </c>
      <c r="CD20" s="23">
        <v>457</v>
      </c>
      <c r="CE20" s="22">
        <v>5.130220026942075</v>
      </c>
    </row>
    <row r="21" spans="1:83" ht="12.75">
      <c r="A21" s="4">
        <v>18</v>
      </c>
      <c r="B21" s="4" t="s">
        <v>352</v>
      </c>
      <c r="C21" s="183" t="s">
        <v>326</v>
      </c>
      <c r="D21" s="183" t="s">
        <v>326</v>
      </c>
      <c r="E21" s="184">
        <v>8471</v>
      </c>
      <c r="F21" s="185">
        <v>93.52986640167826</v>
      </c>
      <c r="G21" s="183" t="s">
        <v>326</v>
      </c>
      <c r="H21" s="183" t="s">
        <v>326</v>
      </c>
      <c r="I21" s="187">
        <v>50</v>
      </c>
      <c r="J21" s="185">
        <v>0.5520591807441757</v>
      </c>
      <c r="K21" s="183" t="s">
        <v>326</v>
      </c>
      <c r="L21" s="183" t="s">
        <v>326</v>
      </c>
      <c r="M21" s="187">
        <v>55</v>
      </c>
      <c r="N21" s="22">
        <v>0.6072650988185934</v>
      </c>
      <c r="O21" s="183" t="s">
        <v>326</v>
      </c>
      <c r="P21" s="183" t="s">
        <v>326</v>
      </c>
      <c r="Q21" s="187">
        <v>279</v>
      </c>
      <c r="R21" s="22">
        <v>3.0804902285525007</v>
      </c>
      <c r="S21" s="183" t="s">
        <v>326</v>
      </c>
      <c r="T21" s="183" t="s">
        <v>326</v>
      </c>
      <c r="U21" s="187">
        <v>12</v>
      </c>
      <c r="V21" s="22">
        <v>0.13249420337860218</v>
      </c>
      <c r="W21" s="183" t="s">
        <v>326</v>
      </c>
      <c r="X21" s="183" t="s">
        <v>326</v>
      </c>
      <c r="Y21" s="187">
        <v>26</v>
      </c>
      <c r="Z21" s="22">
        <v>0.28707077398697145</v>
      </c>
      <c r="AA21" s="183" t="s">
        <v>326</v>
      </c>
      <c r="AB21" s="183" t="s">
        <v>326</v>
      </c>
      <c r="AC21" s="187">
        <v>18</v>
      </c>
      <c r="AD21" s="185">
        <v>0.1987413050679033</v>
      </c>
      <c r="AE21" s="183" t="s">
        <v>326</v>
      </c>
      <c r="AF21" s="183" t="s">
        <v>326</v>
      </c>
      <c r="AG21" s="187">
        <v>23</v>
      </c>
      <c r="AH21" s="22">
        <v>0.2539472231423208</v>
      </c>
      <c r="AI21" s="23">
        <v>79</v>
      </c>
      <c r="AJ21" s="22">
        <v>0.8722535055757978</v>
      </c>
      <c r="AK21" s="183" t="s">
        <v>326</v>
      </c>
      <c r="AL21" s="183" t="s">
        <v>326</v>
      </c>
      <c r="AM21" s="187">
        <v>33</v>
      </c>
      <c r="AN21" s="185">
        <v>0.36435905929115603</v>
      </c>
      <c r="AO21" s="183" t="s">
        <v>326</v>
      </c>
      <c r="AP21" s="183" t="s">
        <v>326</v>
      </c>
      <c r="AQ21" s="187">
        <v>0</v>
      </c>
      <c r="AR21" s="185">
        <v>0</v>
      </c>
      <c r="AS21" s="183" t="s">
        <v>326</v>
      </c>
      <c r="AT21" s="183" t="s">
        <v>326</v>
      </c>
      <c r="AU21" s="187">
        <v>1</v>
      </c>
      <c r="AV21" s="185">
        <v>0.011041183614883515</v>
      </c>
      <c r="AW21" s="183" t="s">
        <v>326</v>
      </c>
      <c r="AX21" s="183" t="s">
        <v>326</v>
      </c>
      <c r="AY21" s="187">
        <v>5</v>
      </c>
      <c r="AZ21" s="22">
        <v>0.055205918074417576</v>
      </c>
      <c r="BA21" s="183" t="s">
        <v>326</v>
      </c>
      <c r="BB21" s="183" t="s">
        <v>326</v>
      </c>
      <c r="BC21" s="187">
        <v>36</v>
      </c>
      <c r="BD21" s="22">
        <v>0.3974826101358066</v>
      </c>
      <c r="BE21" s="23">
        <v>39</v>
      </c>
      <c r="BF21" s="22">
        <v>0.8280887711162637</v>
      </c>
      <c r="BG21" s="183" t="s">
        <v>326</v>
      </c>
      <c r="BH21" s="183" t="s">
        <v>326</v>
      </c>
      <c r="BI21" s="187">
        <v>21</v>
      </c>
      <c r="BJ21" s="22">
        <v>0.23186485591255385</v>
      </c>
      <c r="BK21" s="183" t="s">
        <v>326</v>
      </c>
      <c r="BL21" s="183" t="s">
        <v>326</v>
      </c>
      <c r="BM21" s="187">
        <v>12</v>
      </c>
      <c r="BN21" s="22">
        <v>0.13249420337860218</v>
      </c>
      <c r="BO21" s="183" t="s">
        <v>326</v>
      </c>
      <c r="BP21" s="183" t="s">
        <v>326</v>
      </c>
      <c r="BQ21" s="187">
        <v>4</v>
      </c>
      <c r="BR21" s="22">
        <v>0.04416473445953406</v>
      </c>
      <c r="BS21" s="23">
        <v>37</v>
      </c>
      <c r="BT21" s="22">
        <v>0.4085237937506901</v>
      </c>
      <c r="BU21" s="183" t="s">
        <v>326</v>
      </c>
      <c r="BV21" s="183" t="s">
        <v>326</v>
      </c>
      <c r="BW21" s="184">
        <v>11</v>
      </c>
      <c r="BX21" s="22">
        <v>0.12145301976371867</v>
      </c>
      <c r="BY21" s="23">
        <v>9057</v>
      </c>
      <c r="BZ21" s="183" t="s">
        <v>326</v>
      </c>
      <c r="CA21" s="183" t="s">
        <v>326</v>
      </c>
      <c r="CB21" s="23">
        <v>8855</v>
      </c>
      <c r="CC21" s="22">
        <v>97.76968090979354</v>
      </c>
      <c r="CD21" s="23">
        <v>202</v>
      </c>
      <c r="CE21" s="22">
        <v>2.23031909020647</v>
      </c>
    </row>
    <row r="22" spans="1:83" ht="12.75">
      <c r="A22" s="4">
        <v>19</v>
      </c>
      <c r="B22" s="4" t="s">
        <v>104</v>
      </c>
      <c r="C22" s="183" t="s">
        <v>326</v>
      </c>
      <c r="D22" s="183" t="s">
        <v>326</v>
      </c>
      <c r="E22" s="184">
        <v>8071</v>
      </c>
      <c r="F22" s="185">
        <v>77.77777777777779</v>
      </c>
      <c r="G22" s="183" t="s">
        <v>326</v>
      </c>
      <c r="H22" s="183" t="s">
        <v>326</v>
      </c>
      <c r="I22" s="187">
        <v>92</v>
      </c>
      <c r="J22" s="185">
        <v>0.8865760817191867</v>
      </c>
      <c r="K22" s="183" t="s">
        <v>326</v>
      </c>
      <c r="L22" s="183" t="s">
        <v>326</v>
      </c>
      <c r="M22" s="187">
        <v>19</v>
      </c>
      <c r="N22" s="22">
        <v>0.18309723426809288</v>
      </c>
      <c r="O22" s="183" t="s">
        <v>326</v>
      </c>
      <c r="P22" s="183" t="s">
        <v>326</v>
      </c>
      <c r="Q22" s="187">
        <v>767</v>
      </c>
      <c r="R22" s="22">
        <v>7.391346246506697</v>
      </c>
      <c r="S22" s="183" t="s">
        <v>326</v>
      </c>
      <c r="T22" s="183" t="s">
        <v>326</v>
      </c>
      <c r="U22" s="187">
        <v>20</v>
      </c>
      <c r="V22" s="22">
        <v>0.19273393080851883</v>
      </c>
      <c r="W22" s="183" t="s">
        <v>326</v>
      </c>
      <c r="X22" s="183" t="s">
        <v>326</v>
      </c>
      <c r="Y22" s="187">
        <v>35</v>
      </c>
      <c r="Z22" s="22">
        <v>0.337284378914908</v>
      </c>
      <c r="AA22" s="183" t="s">
        <v>326</v>
      </c>
      <c r="AB22" s="183" t="s">
        <v>326</v>
      </c>
      <c r="AC22" s="187">
        <v>105</v>
      </c>
      <c r="AD22" s="185">
        <v>1.0118531367447239</v>
      </c>
      <c r="AE22" s="183" t="s">
        <v>326</v>
      </c>
      <c r="AF22" s="183" t="s">
        <v>326</v>
      </c>
      <c r="AG22" s="187">
        <v>54</v>
      </c>
      <c r="AH22" s="22">
        <v>0.5203816131830009</v>
      </c>
      <c r="AI22" s="23">
        <v>214</v>
      </c>
      <c r="AJ22" s="22">
        <v>2.0622530596511517</v>
      </c>
      <c r="AK22" s="183" t="s">
        <v>326</v>
      </c>
      <c r="AL22" s="183" t="s">
        <v>326</v>
      </c>
      <c r="AM22" s="187">
        <v>475</v>
      </c>
      <c r="AN22" s="185">
        <v>4.577430856702323</v>
      </c>
      <c r="AO22" s="183" t="s">
        <v>326</v>
      </c>
      <c r="AP22" s="183" t="s">
        <v>326</v>
      </c>
      <c r="AQ22" s="187">
        <v>80</v>
      </c>
      <c r="AR22" s="185">
        <v>0.7709357232340753</v>
      </c>
      <c r="AS22" s="183" t="s">
        <v>326</v>
      </c>
      <c r="AT22" s="183" t="s">
        <v>326</v>
      </c>
      <c r="AU22" s="187">
        <v>24</v>
      </c>
      <c r="AV22" s="185">
        <v>0.23128071697022262</v>
      </c>
      <c r="AW22" s="183" t="s">
        <v>326</v>
      </c>
      <c r="AX22" s="183" t="s">
        <v>326</v>
      </c>
      <c r="AY22" s="187">
        <v>181</v>
      </c>
      <c r="AZ22" s="22">
        <v>1.7442420738170954</v>
      </c>
      <c r="BA22" s="183" t="s">
        <v>326</v>
      </c>
      <c r="BB22" s="183" t="s">
        <v>326</v>
      </c>
      <c r="BC22" s="187">
        <v>254</v>
      </c>
      <c r="BD22" s="22">
        <v>2.447720921268189</v>
      </c>
      <c r="BE22" s="23">
        <v>760</v>
      </c>
      <c r="BF22" s="22">
        <v>9.771610291991905</v>
      </c>
      <c r="BG22" s="183" t="s">
        <v>326</v>
      </c>
      <c r="BH22" s="183" t="s">
        <v>326</v>
      </c>
      <c r="BI22" s="187">
        <v>72</v>
      </c>
      <c r="BJ22" s="22">
        <v>0.6938421509106678</v>
      </c>
      <c r="BK22" s="183" t="s">
        <v>326</v>
      </c>
      <c r="BL22" s="183" t="s">
        <v>326</v>
      </c>
      <c r="BM22" s="187">
        <v>37</v>
      </c>
      <c r="BN22" s="22">
        <v>0.3565577719957599</v>
      </c>
      <c r="BO22" s="183" t="s">
        <v>326</v>
      </c>
      <c r="BP22" s="183" t="s">
        <v>326</v>
      </c>
      <c r="BQ22" s="187">
        <v>10</v>
      </c>
      <c r="BR22" s="22">
        <v>0.09636696540425942</v>
      </c>
      <c r="BS22" s="23">
        <v>119</v>
      </c>
      <c r="BT22" s="22">
        <v>1.1467668883106872</v>
      </c>
      <c r="BU22" s="183" t="s">
        <v>326</v>
      </c>
      <c r="BV22" s="183" t="s">
        <v>326</v>
      </c>
      <c r="BW22" s="184">
        <v>81</v>
      </c>
      <c r="BX22" s="22">
        <v>0.7805724197745013</v>
      </c>
      <c r="BY22" s="23">
        <v>10377</v>
      </c>
      <c r="BZ22" s="183" t="s">
        <v>326</v>
      </c>
      <c r="CA22" s="183" t="s">
        <v>326</v>
      </c>
      <c r="CB22" s="23">
        <v>8949</v>
      </c>
      <c r="CC22" s="22">
        <v>86.23879734027176</v>
      </c>
      <c r="CD22" s="23">
        <v>1428</v>
      </c>
      <c r="CE22" s="22">
        <v>13.761202659728244</v>
      </c>
    </row>
    <row r="23" spans="1:83" ht="12.75">
      <c r="A23" s="4">
        <v>20</v>
      </c>
      <c r="B23" s="4" t="s">
        <v>105</v>
      </c>
      <c r="C23" s="183" t="s">
        <v>326</v>
      </c>
      <c r="D23" s="183" t="s">
        <v>326</v>
      </c>
      <c r="E23" s="184">
        <v>9295</v>
      </c>
      <c r="F23" s="185">
        <v>94.03136064744562</v>
      </c>
      <c r="G23" s="183" t="s">
        <v>326</v>
      </c>
      <c r="H23" s="183" t="s">
        <v>326</v>
      </c>
      <c r="I23" s="187">
        <v>38</v>
      </c>
      <c r="J23" s="185">
        <v>0.3844208396560445</v>
      </c>
      <c r="K23" s="183" t="s">
        <v>326</v>
      </c>
      <c r="L23" s="183" t="s">
        <v>326</v>
      </c>
      <c r="M23" s="187">
        <v>20</v>
      </c>
      <c r="N23" s="22">
        <v>0.20232675771370764</v>
      </c>
      <c r="O23" s="183" t="s">
        <v>326</v>
      </c>
      <c r="P23" s="183" t="s">
        <v>326</v>
      </c>
      <c r="Q23" s="187">
        <v>257</v>
      </c>
      <c r="R23" s="22">
        <v>2.599898836621143</v>
      </c>
      <c r="S23" s="183" t="s">
        <v>326</v>
      </c>
      <c r="T23" s="183" t="s">
        <v>326</v>
      </c>
      <c r="U23" s="187">
        <v>20</v>
      </c>
      <c r="V23" s="22">
        <v>0.20232675771370764</v>
      </c>
      <c r="W23" s="183" t="s">
        <v>326</v>
      </c>
      <c r="X23" s="183" t="s">
        <v>326</v>
      </c>
      <c r="Y23" s="187">
        <v>36</v>
      </c>
      <c r="Z23" s="22">
        <v>0.3641881638846738</v>
      </c>
      <c r="AA23" s="183" t="s">
        <v>326</v>
      </c>
      <c r="AB23" s="183" t="s">
        <v>326</v>
      </c>
      <c r="AC23" s="187">
        <v>56</v>
      </c>
      <c r="AD23" s="185">
        <v>0.5665149215983813</v>
      </c>
      <c r="AE23" s="183" t="s">
        <v>326</v>
      </c>
      <c r="AF23" s="183" t="s">
        <v>326</v>
      </c>
      <c r="AG23" s="187">
        <v>22</v>
      </c>
      <c r="AH23" s="22">
        <v>0.2225594334850784</v>
      </c>
      <c r="AI23" s="23">
        <v>134</v>
      </c>
      <c r="AJ23" s="22">
        <v>1.3555892766818411</v>
      </c>
      <c r="AK23" s="183" t="s">
        <v>326</v>
      </c>
      <c r="AL23" s="183" t="s">
        <v>326</v>
      </c>
      <c r="AM23" s="187">
        <v>34</v>
      </c>
      <c r="AN23" s="185">
        <v>0.343955488113303</v>
      </c>
      <c r="AO23" s="183" t="s">
        <v>326</v>
      </c>
      <c r="AP23" s="183" t="s">
        <v>326</v>
      </c>
      <c r="AQ23" s="187">
        <v>8</v>
      </c>
      <c r="AR23" s="185">
        <v>0.08093070308548306</v>
      </c>
      <c r="AS23" s="183" t="s">
        <v>326</v>
      </c>
      <c r="AT23" s="183" t="s">
        <v>326</v>
      </c>
      <c r="AU23" s="187">
        <v>5</v>
      </c>
      <c r="AV23" s="185">
        <v>0.05058168942842691</v>
      </c>
      <c r="AW23" s="183" t="s">
        <v>326</v>
      </c>
      <c r="AX23" s="183" t="s">
        <v>326</v>
      </c>
      <c r="AY23" s="187">
        <v>12</v>
      </c>
      <c r="AZ23" s="22">
        <v>0.12139605462822459</v>
      </c>
      <c r="BA23" s="183" t="s">
        <v>326</v>
      </c>
      <c r="BB23" s="183" t="s">
        <v>326</v>
      </c>
      <c r="BC23" s="187">
        <v>28</v>
      </c>
      <c r="BD23" s="22">
        <v>0.2832574607991907</v>
      </c>
      <c r="BE23" s="23">
        <v>59</v>
      </c>
      <c r="BF23" s="22">
        <v>0.8801213960546282</v>
      </c>
      <c r="BG23" s="183" t="s">
        <v>326</v>
      </c>
      <c r="BH23" s="183" t="s">
        <v>326</v>
      </c>
      <c r="BI23" s="187">
        <v>20</v>
      </c>
      <c r="BJ23" s="22">
        <v>0.20232675771370764</v>
      </c>
      <c r="BK23" s="183" t="s">
        <v>326</v>
      </c>
      <c r="BL23" s="183" t="s">
        <v>326</v>
      </c>
      <c r="BM23" s="187">
        <v>11</v>
      </c>
      <c r="BN23" s="22">
        <v>0.1112797167425392</v>
      </c>
      <c r="BO23" s="183" t="s">
        <v>326</v>
      </c>
      <c r="BP23" s="183" t="s">
        <v>326</v>
      </c>
      <c r="BQ23" s="187">
        <v>4</v>
      </c>
      <c r="BR23" s="22">
        <v>0.04046535154274153</v>
      </c>
      <c r="BS23" s="23">
        <v>35</v>
      </c>
      <c r="BT23" s="22">
        <v>0.35407182599898834</v>
      </c>
      <c r="BU23" s="183" t="s">
        <v>326</v>
      </c>
      <c r="BV23" s="183" t="s">
        <v>326</v>
      </c>
      <c r="BW23" s="184">
        <v>19</v>
      </c>
      <c r="BX23" s="22">
        <v>0.19221041982802226</v>
      </c>
      <c r="BY23" s="23">
        <v>9885</v>
      </c>
      <c r="BZ23" s="183" t="s">
        <v>326</v>
      </c>
      <c r="CA23" s="183" t="s">
        <v>326</v>
      </c>
      <c r="CB23" s="23">
        <v>9610</v>
      </c>
      <c r="CC23" s="22">
        <v>97.21800708143653</v>
      </c>
      <c r="CD23" s="23">
        <v>275</v>
      </c>
      <c r="CE23" s="22">
        <v>2.7819929185634797</v>
      </c>
    </row>
    <row r="24" spans="1:83" ht="12.75">
      <c r="A24" s="4">
        <v>21</v>
      </c>
      <c r="B24" s="4" t="s">
        <v>353</v>
      </c>
      <c r="C24" s="183" t="s">
        <v>326</v>
      </c>
      <c r="D24" s="183" t="s">
        <v>326</v>
      </c>
      <c r="E24" s="184">
        <v>14048</v>
      </c>
      <c r="F24" s="185">
        <v>86.48648648648648</v>
      </c>
      <c r="G24" s="183" t="s">
        <v>326</v>
      </c>
      <c r="H24" s="183" t="s">
        <v>326</v>
      </c>
      <c r="I24" s="187">
        <v>152</v>
      </c>
      <c r="J24" s="185">
        <v>0.9357877239426213</v>
      </c>
      <c r="K24" s="183" t="s">
        <v>326</v>
      </c>
      <c r="L24" s="183" t="s">
        <v>326</v>
      </c>
      <c r="M24" s="187">
        <v>13</v>
      </c>
      <c r="N24" s="22">
        <v>0.08003447638982947</v>
      </c>
      <c r="O24" s="183" t="s">
        <v>326</v>
      </c>
      <c r="P24" s="183" t="s">
        <v>326</v>
      </c>
      <c r="Q24" s="187">
        <v>991</v>
      </c>
      <c r="R24" s="22">
        <v>6.101089700178538</v>
      </c>
      <c r="S24" s="183" t="s">
        <v>326</v>
      </c>
      <c r="T24" s="183" t="s">
        <v>326</v>
      </c>
      <c r="U24" s="187">
        <v>47</v>
      </c>
      <c r="V24" s="22">
        <v>0.2893554146401527</v>
      </c>
      <c r="W24" s="183" t="s">
        <v>326</v>
      </c>
      <c r="X24" s="183" t="s">
        <v>326</v>
      </c>
      <c r="Y24" s="187">
        <v>55</v>
      </c>
      <c r="Z24" s="22">
        <v>0.33860740011081697</v>
      </c>
      <c r="AA24" s="183" t="s">
        <v>326</v>
      </c>
      <c r="AB24" s="183" t="s">
        <v>326</v>
      </c>
      <c r="AC24" s="187">
        <v>106</v>
      </c>
      <c r="AD24" s="185">
        <v>0.6525888074863018</v>
      </c>
      <c r="AE24" s="183" t="s">
        <v>326</v>
      </c>
      <c r="AF24" s="183" t="s">
        <v>326</v>
      </c>
      <c r="AG24" s="187">
        <v>92</v>
      </c>
      <c r="AH24" s="22">
        <v>0.5663978329126393</v>
      </c>
      <c r="AI24" s="23">
        <v>300</v>
      </c>
      <c r="AJ24" s="22">
        <v>1.8469494551499106</v>
      </c>
      <c r="AK24" s="183" t="s">
        <v>326</v>
      </c>
      <c r="AL24" s="183" t="s">
        <v>326</v>
      </c>
      <c r="AM24" s="187">
        <v>162</v>
      </c>
      <c r="AN24" s="185">
        <v>0.9973527057809519</v>
      </c>
      <c r="AO24" s="183" t="s">
        <v>326</v>
      </c>
      <c r="AP24" s="183" t="s">
        <v>326</v>
      </c>
      <c r="AQ24" s="187">
        <v>82</v>
      </c>
      <c r="AR24" s="185">
        <v>0.504832851074309</v>
      </c>
      <c r="AS24" s="183" t="s">
        <v>326</v>
      </c>
      <c r="AT24" s="183" t="s">
        <v>326</v>
      </c>
      <c r="AU24" s="187">
        <v>22</v>
      </c>
      <c r="AV24" s="185">
        <v>0.1354429600443268</v>
      </c>
      <c r="AW24" s="183" t="s">
        <v>326</v>
      </c>
      <c r="AX24" s="183" t="s">
        <v>326</v>
      </c>
      <c r="AY24" s="187">
        <v>85</v>
      </c>
      <c r="AZ24" s="22">
        <v>0.523302345625808</v>
      </c>
      <c r="BA24" s="183" t="s">
        <v>326</v>
      </c>
      <c r="BB24" s="183" t="s">
        <v>326</v>
      </c>
      <c r="BC24" s="187">
        <v>155</v>
      </c>
      <c r="BD24" s="22">
        <v>0.9542572184941206</v>
      </c>
      <c r="BE24" s="23">
        <v>351</v>
      </c>
      <c r="BF24" s="22">
        <v>3.1151880810195163</v>
      </c>
      <c r="BG24" s="183" t="s">
        <v>326</v>
      </c>
      <c r="BH24" s="183" t="s">
        <v>326</v>
      </c>
      <c r="BI24" s="187">
        <v>83</v>
      </c>
      <c r="BJ24" s="22">
        <v>0.510989349258142</v>
      </c>
      <c r="BK24" s="183" t="s">
        <v>326</v>
      </c>
      <c r="BL24" s="183" t="s">
        <v>326</v>
      </c>
      <c r="BM24" s="187">
        <v>45</v>
      </c>
      <c r="BN24" s="22">
        <v>0.2770424182724866</v>
      </c>
      <c r="BO24" s="183" t="s">
        <v>326</v>
      </c>
      <c r="BP24" s="183" t="s">
        <v>326</v>
      </c>
      <c r="BQ24" s="187">
        <v>44</v>
      </c>
      <c r="BR24" s="22">
        <v>0.2708859200886536</v>
      </c>
      <c r="BS24" s="23">
        <v>172</v>
      </c>
      <c r="BT24" s="22">
        <v>1.058917687619282</v>
      </c>
      <c r="BU24" s="183" t="s">
        <v>326</v>
      </c>
      <c r="BV24" s="183" t="s">
        <v>326</v>
      </c>
      <c r="BW24" s="184">
        <v>61</v>
      </c>
      <c r="BX24" s="22">
        <v>0.37554638921381517</v>
      </c>
      <c r="BY24" s="23">
        <v>16243</v>
      </c>
      <c r="BZ24" s="183" t="s">
        <v>326</v>
      </c>
      <c r="CA24" s="183" t="s">
        <v>326</v>
      </c>
      <c r="CB24" s="23">
        <v>15204</v>
      </c>
      <c r="CC24" s="22">
        <v>93.60339838699747</v>
      </c>
      <c r="CD24" s="23">
        <v>1039</v>
      </c>
      <c r="CE24" s="22">
        <v>6.396601613002524</v>
      </c>
    </row>
    <row r="25" spans="1:83" ht="12.75">
      <c r="A25" s="4">
        <v>22</v>
      </c>
      <c r="B25" s="4" t="s">
        <v>106</v>
      </c>
      <c r="C25" s="183" t="s">
        <v>326</v>
      </c>
      <c r="D25" s="183" t="s">
        <v>326</v>
      </c>
      <c r="E25" s="184">
        <v>9219</v>
      </c>
      <c r="F25" s="185">
        <v>93.12121212121211</v>
      </c>
      <c r="G25" s="183" t="s">
        <v>326</v>
      </c>
      <c r="H25" s="183" t="s">
        <v>326</v>
      </c>
      <c r="I25" s="187">
        <v>51</v>
      </c>
      <c r="J25" s="185">
        <v>0.5151515151515151</v>
      </c>
      <c r="K25" s="183" t="s">
        <v>326</v>
      </c>
      <c r="L25" s="183" t="s">
        <v>326</v>
      </c>
      <c r="M25" s="187">
        <v>77</v>
      </c>
      <c r="N25" s="22">
        <v>0.7777777777777778</v>
      </c>
      <c r="O25" s="183" t="s">
        <v>326</v>
      </c>
      <c r="P25" s="183" t="s">
        <v>326</v>
      </c>
      <c r="Q25" s="187">
        <v>265</v>
      </c>
      <c r="R25" s="22">
        <v>2.6767676767676765</v>
      </c>
      <c r="S25" s="183" t="s">
        <v>326</v>
      </c>
      <c r="T25" s="183" t="s">
        <v>326</v>
      </c>
      <c r="U25" s="187">
        <v>18</v>
      </c>
      <c r="V25" s="22">
        <v>0.18181818181818182</v>
      </c>
      <c r="W25" s="183" t="s">
        <v>326</v>
      </c>
      <c r="X25" s="183" t="s">
        <v>326</v>
      </c>
      <c r="Y25" s="187">
        <v>28</v>
      </c>
      <c r="Z25" s="22">
        <v>0.2828282828282828</v>
      </c>
      <c r="AA25" s="183" t="s">
        <v>326</v>
      </c>
      <c r="AB25" s="183" t="s">
        <v>326</v>
      </c>
      <c r="AC25" s="187">
        <v>22</v>
      </c>
      <c r="AD25" s="185">
        <v>0.2222222222222222</v>
      </c>
      <c r="AE25" s="183" t="s">
        <v>326</v>
      </c>
      <c r="AF25" s="183" t="s">
        <v>326</v>
      </c>
      <c r="AG25" s="187">
        <v>53</v>
      </c>
      <c r="AH25" s="22">
        <v>0.5353535353535354</v>
      </c>
      <c r="AI25" s="23">
        <v>121</v>
      </c>
      <c r="AJ25" s="22">
        <v>1.2222222222222223</v>
      </c>
      <c r="AK25" s="183" t="s">
        <v>326</v>
      </c>
      <c r="AL25" s="183" t="s">
        <v>326</v>
      </c>
      <c r="AM25" s="187">
        <v>31</v>
      </c>
      <c r="AN25" s="185">
        <v>0.31313131313131315</v>
      </c>
      <c r="AO25" s="183" t="s">
        <v>326</v>
      </c>
      <c r="AP25" s="183" t="s">
        <v>326</v>
      </c>
      <c r="AQ25" s="187">
        <v>4</v>
      </c>
      <c r="AR25" s="185">
        <v>0.0404040404040404</v>
      </c>
      <c r="AS25" s="183" t="s">
        <v>326</v>
      </c>
      <c r="AT25" s="183" t="s">
        <v>326</v>
      </c>
      <c r="AU25" s="187">
        <v>1</v>
      </c>
      <c r="AV25" s="185">
        <v>0.0101010101010101</v>
      </c>
      <c r="AW25" s="183" t="s">
        <v>326</v>
      </c>
      <c r="AX25" s="183" t="s">
        <v>326</v>
      </c>
      <c r="AY25" s="187">
        <v>21</v>
      </c>
      <c r="AZ25" s="22">
        <v>0.21212121212121215</v>
      </c>
      <c r="BA25" s="183" t="s">
        <v>326</v>
      </c>
      <c r="BB25" s="183" t="s">
        <v>326</v>
      </c>
      <c r="BC25" s="187">
        <v>48</v>
      </c>
      <c r="BD25" s="22">
        <v>0.48484848484848486</v>
      </c>
      <c r="BE25" s="23">
        <v>57</v>
      </c>
      <c r="BF25" s="22">
        <v>1.0606060606060606</v>
      </c>
      <c r="BG25" s="183" t="s">
        <v>326</v>
      </c>
      <c r="BH25" s="183" t="s">
        <v>326</v>
      </c>
      <c r="BI25" s="187">
        <v>25</v>
      </c>
      <c r="BJ25" s="22">
        <v>0.25252525252525254</v>
      </c>
      <c r="BK25" s="183" t="s">
        <v>326</v>
      </c>
      <c r="BL25" s="183" t="s">
        <v>326</v>
      </c>
      <c r="BM25" s="187">
        <v>9</v>
      </c>
      <c r="BN25" s="22">
        <v>0.09090909090909091</v>
      </c>
      <c r="BO25" s="183" t="s">
        <v>326</v>
      </c>
      <c r="BP25" s="183" t="s">
        <v>326</v>
      </c>
      <c r="BQ25" s="187">
        <v>12</v>
      </c>
      <c r="BR25" s="22">
        <v>0.12121212121212122</v>
      </c>
      <c r="BS25" s="23">
        <v>46</v>
      </c>
      <c r="BT25" s="22">
        <v>0.46464646464646464</v>
      </c>
      <c r="BU25" s="183" t="s">
        <v>326</v>
      </c>
      <c r="BV25" s="183" t="s">
        <v>326</v>
      </c>
      <c r="BW25" s="184">
        <v>16</v>
      </c>
      <c r="BX25" s="22">
        <v>0.1616161616161616</v>
      </c>
      <c r="BY25" s="23">
        <v>9900</v>
      </c>
      <c r="BZ25" s="183" t="s">
        <v>326</v>
      </c>
      <c r="CA25" s="183" t="s">
        <v>326</v>
      </c>
      <c r="CB25" s="23">
        <v>9612</v>
      </c>
      <c r="CC25" s="22">
        <v>97.0909090909091</v>
      </c>
      <c r="CD25" s="23">
        <v>288</v>
      </c>
      <c r="CE25" s="22">
        <v>2.909090909090909</v>
      </c>
    </row>
    <row r="26" spans="1:83" ht="12.75">
      <c r="A26" s="4">
        <v>23</v>
      </c>
      <c r="B26" s="4" t="s">
        <v>107</v>
      </c>
      <c r="C26" s="183" t="s">
        <v>326</v>
      </c>
      <c r="D26" s="183" t="s">
        <v>326</v>
      </c>
      <c r="E26" s="184">
        <v>8760</v>
      </c>
      <c r="F26" s="185">
        <v>87.6</v>
      </c>
      <c r="G26" s="183" t="s">
        <v>326</v>
      </c>
      <c r="H26" s="183" t="s">
        <v>326</v>
      </c>
      <c r="I26" s="187">
        <v>86</v>
      </c>
      <c r="J26" s="185">
        <v>0.86</v>
      </c>
      <c r="K26" s="183" t="s">
        <v>326</v>
      </c>
      <c r="L26" s="183" t="s">
        <v>326</v>
      </c>
      <c r="M26" s="187">
        <v>13</v>
      </c>
      <c r="N26" s="22">
        <v>0.13</v>
      </c>
      <c r="O26" s="183" t="s">
        <v>326</v>
      </c>
      <c r="P26" s="183" t="s">
        <v>326</v>
      </c>
      <c r="Q26" s="187">
        <v>556</v>
      </c>
      <c r="R26" s="22">
        <v>5.56</v>
      </c>
      <c r="S26" s="183" t="s">
        <v>326</v>
      </c>
      <c r="T26" s="183" t="s">
        <v>326</v>
      </c>
      <c r="U26" s="187">
        <v>25</v>
      </c>
      <c r="V26" s="22">
        <v>0.25</v>
      </c>
      <c r="W26" s="183" t="s">
        <v>326</v>
      </c>
      <c r="X26" s="183" t="s">
        <v>326</v>
      </c>
      <c r="Y26" s="187">
        <v>23</v>
      </c>
      <c r="Z26" s="22">
        <v>0.23</v>
      </c>
      <c r="AA26" s="183" t="s">
        <v>326</v>
      </c>
      <c r="AB26" s="183" t="s">
        <v>326</v>
      </c>
      <c r="AC26" s="187">
        <v>71</v>
      </c>
      <c r="AD26" s="185">
        <v>0.71</v>
      </c>
      <c r="AE26" s="183" t="s">
        <v>326</v>
      </c>
      <c r="AF26" s="183" t="s">
        <v>326</v>
      </c>
      <c r="AG26" s="187">
        <v>58</v>
      </c>
      <c r="AH26" s="22">
        <v>0.58</v>
      </c>
      <c r="AI26" s="23">
        <v>177</v>
      </c>
      <c r="AJ26" s="22">
        <v>1.77</v>
      </c>
      <c r="AK26" s="183" t="s">
        <v>326</v>
      </c>
      <c r="AL26" s="183" t="s">
        <v>326</v>
      </c>
      <c r="AM26" s="187">
        <v>140</v>
      </c>
      <c r="AN26" s="185">
        <v>1.4</v>
      </c>
      <c r="AO26" s="183" t="s">
        <v>326</v>
      </c>
      <c r="AP26" s="183" t="s">
        <v>326</v>
      </c>
      <c r="AQ26" s="187">
        <v>25</v>
      </c>
      <c r="AR26" s="185">
        <v>0.25</v>
      </c>
      <c r="AS26" s="183" t="s">
        <v>326</v>
      </c>
      <c r="AT26" s="183" t="s">
        <v>326</v>
      </c>
      <c r="AU26" s="187">
        <v>4</v>
      </c>
      <c r="AV26" s="185">
        <v>0.04</v>
      </c>
      <c r="AW26" s="183" t="s">
        <v>326</v>
      </c>
      <c r="AX26" s="183" t="s">
        <v>326</v>
      </c>
      <c r="AY26" s="187">
        <v>84</v>
      </c>
      <c r="AZ26" s="22">
        <v>0.84</v>
      </c>
      <c r="BA26" s="183" t="s">
        <v>326</v>
      </c>
      <c r="BB26" s="183" t="s">
        <v>326</v>
      </c>
      <c r="BC26" s="187">
        <v>67</v>
      </c>
      <c r="BD26" s="22">
        <v>0.67</v>
      </c>
      <c r="BE26" s="23">
        <v>253</v>
      </c>
      <c r="BF26" s="22">
        <v>3.2</v>
      </c>
      <c r="BG26" s="183" t="s">
        <v>326</v>
      </c>
      <c r="BH26" s="183" t="s">
        <v>326</v>
      </c>
      <c r="BI26" s="187">
        <v>22</v>
      </c>
      <c r="BJ26" s="22">
        <v>0.22</v>
      </c>
      <c r="BK26" s="183" t="s">
        <v>326</v>
      </c>
      <c r="BL26" s="183" t="s">
        <v>326</v>
      </c>
      <c r="BM26" s="187">
        <v>13</v>
      </c>
      <c r="BN26" s="22">
        <v>0.13</v>
      </c>
      <c r="BO26" s="183" t="s">
        <v>326</v>
      </c>
      <c r="BP26" s="183" t="s">
        <v>326</v>
      </c>
      <c r="BQ26" s="187">
        <v>13</v>
      </c>
      <c r="BR26" s="22">
        <v>0.13</v>
      </c>
      <c r="BS26" s="23">
        <v>48</v>
      </c>
      <c r="BT26" s="22">
        <v>0.48</v>
      </c>
      <c r="BU26" s="183" t="s">
        <v>326</v>
      </c>
      <c r="BV26" s="183" t="s">
        <v>326</v>
      </c>
      <c r="BW26" s="184">
        <v>40</v>
      </c>
      <c r="BX26" s="22">
        <v>0.4</v>
      </c>
      <c r="BY26" s="23">
        <v>10000</v>
      </c>
      <c r="BZ26" s="183" t="s">
        <v>326</v>
      </c>
      <c r="CA26" s="183" t="s">
        <v>326</v>
      </c>
      <c r="CB26" s="23">
        <v>9415</v>
      </c>
      <c r="CC26" s="22">
        <v>94.15</v>
      </c>
      <c r="CD26" s="23">
        <v>585</v>
      </c>
      <c r="CE26" s="22">
        <v>5.85</v>
      </c>
    </row>
    <row r="27" spans="1:83" ht="12.75">
      <c r="A27" s="4">
        <v>24</v>
      </c>
      <c r="B27" s="4" t="s">
        <v>108</v>
      </c>
      <c r="C27" s="183" t="s">
        <v>326</v>
      </c>
      <c r="D27" s="183" t="s">
        <v>326</v>
      </c>
      <c r="E27" s="184">
        <v>13507</v>
      </c>
      <c r="F27" s="185">
        <v>75.420179797867</v>
      </c>
      <c r="G27" s="183" t="s">
        <v>326</v>
      </c>
      <c r="H27" s="183" t="s">
        <v>326</v>
      </c>
      <c r="I27" s="187">
        <v>157</v>
      </c>
      <c r="J27" s="185">
        <v>0.876654196214194</v>
      </c>
      <c r="K27" s="183" t="s">
        <v>326</v>
      </c>
      <c r="L27" s="183" t="s">
        <v>326</v>
      </c>
      <c r="M27" s="187">
        <v>32</v>
      </c>
      <c r="N27" s="22">
        <v>0.17868111005639623</v>
      </c>
      <c r="O27" s="183" t="s">
        <v>326</v>
      </c>
      <c r="P27" s="183" t="s">
        <v>326</v>
      </c>
      <c r="Q27" s="187">
        <v>2009</v>
      </c>
      <c r="R27" s="22">
        <v>11.217823440728125</v>
      </c>
      <c r="S27" s="183" t="s">
        <v>326</v>
      </c>
      <c r="T27" s="183" t="s">
        <v>326</v>
      </c>
      <c r="U27" s="187">
        <v>79</v>
      </c>
      <c r="V27" s="22">
        <v>0.44111899045172814</v>
      </c>
      <c r="W27" s="183" t="s">
        <v>326</v>
      </c>
      <c r="X27" s="183" t="s">
        <v>326</v>
      </c>
      <c r="Y27" s="187">
        <v>138</v>
      </c>
      <c r="Z27" s="22">
        <v>0.7705622871182087</v>
      </c>
      <c r="AA27" s="183" t="s">
        <v>326</v>
      </c>
      <c r="AB27" s="183" t="s">
        <v>326</v>
      </c>
      <c r="AC27" s="187">
        <v>112</v>
      </c>
      <c r="AD27" s="185">
        <v>0.6253838851973867</v>
      </c>
      <c r="AE27" s="183" t="s">
        <v>326</v>
      </c>
      <c r="AF27" s="183" t="s">
        <v>326</v>
      </c>
      <c r="AG27" s="187">
        <v>133</v>
      </c>
      <c r="AH27" s="22">
        <v>0.7426433636718968</v>
      </c>
      <c r="AI27" s="23">
        <v>462</v>
      </c>
      <c r="AJ27" s="22">
        <v>2.5797085264392203</v>
      </c>
      <c r="AK27" s="183" t="s">
        <v>326</v>
      </c>
      <c r="AL27" s="183" t="s">
        <v>326</v>
      </c>
      <c r="AM27" s="187">
        <v>342</v>
      </c>
      <c r="AN27" s="185">
        <v>1.9096543637277346</v>
      </c>
      <c r="AO27" s="183" t="s">
        <v>326</v>
      </c>
      <c r="AP27" s="183" t="s">
        <v>326</v>
      </c>
      <c r="AQ27" s="187">
        <v>269</v>
      </c>
      <c r="AR27" s="185">
        <v>1.5020380814115808</v>
      </c>
      <c r="AS27" s="183" t="s">
        <v>326</v>
      </c>
      <c r="AT27" s="183" t="s">
        <v>326</v>
      </c>
      <c r="AU27" s="187">
        <v>74</v>
      </c>
      <c r="AV27" s="185">
        <v>0.4132000670054163</v>
      </c>
      <c r="AW27" s="183" t="s">
        <v>326</v>
      </c>
      <c r="AX27" s="183" t="s">
        <v>326</v>
      </c>
      <c r="AY27" s="187">
        <v>91</v>
      </c>
      <c r="AZ27" s="22">
        <v>0.5081244067228768</v>
      </c>
      <c r="BA27" s="183" t="s">
        <v>326</v>
      </c>
      <c r="BB27" s="183" t="s">
        <v>326</v>
      </c>
      <c r="BC27" s="187">
        <v>333</v>
      </c>
      <c r="BD27" s="22">
        <v>1.8594003015243732</v>
      </c>
      <c r="BE27" s="23">
        <v>776</v>
      </c>
      <c r="BF27" s="22">
        <v>6.192417220391982</v>
      </c>
      <c r="BG27" s="183" t="s">
        <v>326</v>
      </c>
      <c r="BH27" s="183" t="s">
        <v>326</v>
      </c>
      <c r="BI27" s="187">
        <v>287</v>
      </c>
      <c r="BJ27" s="22">
        <v>1.6025462058183035</v>
      </c>
      <c r="BK27" s="183" t="s">
        <v>326</v>
      </c>
      <c r="BL27" s="183" t="s">
        <v>326</v>
      </c>
      <c r="BM27" s="187">
        <v>70</v>
      </c>
      <c r="BN27" s="22">
        <v>0.39086492824836677</v>
      </c>
      <c r="BO27" s="183" t="s">
        <v>326</v>
      </c>
      <c r="BP27" s="183" t="s">
        <v>326</v>
      </c>
      <c r="BQ27" s="187">
        <v>139</v>
      </c>
      <c r="BR27" s="22">
        <v>0.7761460718074711</v>
      </c>
      <c r="BS27" s="23">
        <v>496</v>
      </c>
      <c r="BT27" s="22">
        <v>2.7695572058741416</v>
      </c>
      <c r="BU27" s="183" t="s">
        <v>326</v>
      </c>
      <c r="BV27" s="183" t="s">
        <v>326</v>
      </c>
      <c r="BW27" s="184">
        <v>137</v>
      </c>
      <c r="BX27" s="22">
        <v>0.7649785024289464</v>
      </c>
      <c r="BY27" s="23">
        <v>17909</v>
      </c>
      <c r="BZ27" s="183" t="s">
        <v>326</v>
      </c>
      <c r="CA27" s="183" t="s">
        <v>326</v>
      </c>
      <c r="CB27" s="23">
        <v>15705</v>
      </c>
      <c r="CC27" s="22">
        <v>87.69333854486571</v>
      </c>
      <c r="CD27" s="23">
        <v>2204</v>
      </c>
      <c r="CE27" s="22">
        <v>12.306661455134291</v>
      </c>
    </row>
    <row r="28" spans="1:83" ht="12.75">
      <c r="A28" s="4">
        <v>25</v>
      </c>
      <c r="B28" s="4" t="s">
        <v>354</v>
      </c>
      <c r="C28" s="183" t="s">
        <v>326</v>
      </c>
      <c r="D28" s="183" t="s">
        <v>326</v>
      </c>
      <c r="E28" s="184">
        <v>6225</v>
      </c>
      <c r="F28" s="185">
        <v>68.0923211551083</v>
      </c>
      <c r="G28" s="183" t="s">
        <v>326</v>
      </c>
      <c r="H28" s="183" t="s">
        <v>326</v>
      </c>
      <c r="I28" s="187">
        <v>95</v>
      </c>
      <c r="J28" s="185">
        <v>1.0391599212426166</v>
      </c>
      <c r="K28" s="183" t="s">
        <v>326</v>
      </c>
      <c r="L28" s="183" t="s">
        <v>326</v>
      </c>
      <c r="M28" s="187">
        <v>14</v>
      </c>
      <c r="N28" s="22">
        <v>0.1531393568147014</v>
      </c>
      <c r="O28" s="183" t="s">
        <v>326</v>
      </c>
      <c r="P28" s="183" t="s">
        <v>326</v>
      </c>
      <c r="Q28" s="187">
        <v>1205</v>
      </c>
      <c r="R28" s="22">
        <v>13.180923211551082</v>
      </c>
      <c r="S28" s="183" t="s">
        <v>326</v>
      </c>
      <c r="T28" s="183" t="s">
        <v>326</v>
      </c>
      <c r="U28" s="187">
        <v>49</v>
      </c>
      <c r="V28" s="22">
        <v>0.5359877488514548</v>
      </c>
      <c r="W28" s="183" t="s">
        <v>326</v>
      </c>
      <c r="X28" s="183" t="s">
        <v>326</v>
      </c>
      <c r="Y28" s="187">
        <v>81</v>
      </c>
      <c r="Z28" s="22">
        <v>0.886020564427915</v>
      </c>
      <c r="AA28" s="183" t="s">
        <v>326</v>
      </c>
      <c r="AB28" s="183" t="s">
        <v>326</v>
      </c>
      <c r="AC28" s="187">
        <v>61</v>
      </c>
      <c r="AD28" s="185">
        <v>0.6672500546926274</v>
      </c>
      <c r="AE28" s="183" t="s">
        <v>326</v>
      </c>
      <c r="AF28" s="183" t="s">
        <v>326</v>
      </c>
      <c r="AG28" s="187">
        <v>93</v>
      </c>
      <c r="AH28" s="22">
        <v>1.0172828702690877</v>
      </c>
      <c r="AI28" s="23">
        <v>284</v>
      </c>
      <c r="AJ28" s="22">
        <v>3.106541238241085</v>
      </c>
      <c r="AK28" s="183" t="s">
        <v>326</v>
      </c>
      <c r="AL28" s="183" t="s">
        <v>326</v>
      </c>
      <c r="AM28" s="187">
        <v>245</v>
      </c>
      <c r="AN28" s="185">
        <v>2.679938744257274</v>
      </c>
      <c r="AO28" s="183" t="s">
        <v>326</v>
      </c>
      <c r="AP28" s="183" t="s">
        <v>326</v>
      </c>
      <c r="AQ28" s="187">
        <v>76</v>
      </c>
      <c r="AR28" s="185">
        <v>0.8313279369940931</v>
      </c>
      <c r="AS28" s="183" t="s">
        <v>326</v>
      </c>
      <c r="AT28" s="183" t="s">
        <v>326</v>
      </c>
      <c r="AU28" s="187">
        <v>241</v>
      </c>
      <c r="AV28" s="185">
        <v>2.6361846423102167</v>
      </c>
      <c r="AW28" s="183" t="s">
        <v>326</v>
      </c>
      <c r="AX28" s="183" t="s">
        <v>326</v>
      </c>
      <c r="AY28" s="187">
        <v>211</v>
      </c>
      <c r="AZ28" s="22">
        <v>2.3080288777072853</v>
      </c>
      <c r="BA28" s="183" t="s">
        <v>326</v>
      </c>
      <c r="BB28" s="183" t="s">
        <v>326</v>
      </c>
      <c r="BC28" s="187">
        <v>198</v>
      </c>
      <c r="BD28" s="22">
        <v>2.1658280463793482</v>
      </c>
      <c r="BE28" s="23">
        <v>773</v>
      </c>
      <c r="BF28" s="22">
        <v>10.621308247648217</v>
      </c>
      <c r="BG28" s="183" t="s">
        <v>326</v>
      </c>
      <c r="BH28" s="183" t="s">
        <v>326</v>
      </c>
      <c r="BI28" s="187">
        <v>160</v>
      </c>
      <c r="BJ28" s="22">
        <v>1.7501640778823015</v>
      </c>
      <c r="BK28" s="183" t="s">
        <v>326</v>
      </c>
      <c r="BL28" s="183" t="s">
        <v>326</v>
      </c>
      <c r="BM28" s="187">
        <v>72</v>
      </c>
      <c r="BN28" s="22">
        <v>0.7875738350470356</v>
      </c>
      <c r="BO28" s="183" t="s">
        <v>326</v>
      </c>
      <c r="BP28" s="183" t="s">
        <v>326</v>
      </c>
      <c r="BQ28" s="187">
        <v>21</v>
      </c>
      <c r="BR28" s="22">
        <v>0.22970903522205208</v>
      </c>
      <c r="BS28" s="23">
        <v>253</v>
      </c>
      <c r="BT28" s="22">
        <v>2.7674469481513895</v>
      </c>
      <c r="BU28" s="183" t="s">
        <v>326</v>
      </c>
      <c r="BV28" s="183" t="s">
        <v>326</v>
      </c>
      <c r="BW28" s="184">
        <v>95</v>
      </c>
      <c r="BX28" s="22">
        <v>1.0391599212426166</v>
      </c>
      <c r="BY28" s="23">
        <v>9142</v>
      </c>
      <c r="BZ28" s="183" t="s">
        <v>326</v>
      </c>
      <c r="CA28" s="183" t="s">
        <v>326</v>
      </c>
      <c r="CB28" s="23">
        <v>7539</v>
      </c>
      <c r="CC28" s="22">
        <v>82.46554364471669</v>
      </c>
      <c r="CD28" s="23">
        <v>1603</v>
      </c>
      <c r="CE28" s="22">
        <v>17.534456355283307</v>
      </c>
    </row>
    <row r="29" spans="1:83" ht="12.75">
      <c r="A29" s="4">
        <v>26</v>
      </c>
      <c r="B29" s="4" t="s">
        <v>109</v>
      </c>
      <c r="C29" s="183" t="s">
        <v>326</v>
      </c>
      <c r="D29" s="183" t="s">
        <v>326</v>
      </c>
      <c r="E29" s="184">
        <v>8939</v>
      </c>
      <c r="F29" s="185">
        <v>93.81821998320738</v>
      </c>
      <c r="G29" s="183" t="s">
        <v>326</v>
      </c>
      <c r="H29" s="183" t="s">
        <v>326</v>
      </c>
      <c r="I29" s="187">
        <v>67</v>
      </c>
      <c r="J29" s="185">
        <v>0.7031905961376994</v>
      </c>
      <c r="K29" s="183" t="s">
        <v>326</v>
      </c>
      <c r="L29" s="183" t="s">
        <v>326</v>
      </c>
      <c r="M29" s="187">
        <v>5</v>
      </c>
      <c r="N29" s="22">
        <v>0.05247691015952981</v>
      </c>
      <c r="O29" s="183" t="s">
        <v>326</v>
      </c>
      <c r="P29" s="183" t="s">
        <v>326</v>
      </c>
      <c r="Q29" s="187">
        <v>252</v>
      </c>
      <c r="R29" s="22">
        <v>2.644836272040302</v>
      </c>
      <c r="S29" s="183" t="s">
        <v>326</v>
      </c>
      <c r="T29" s="183" t="s">
        <v>326</v>
      </c>
      <c r="U29" s="187">
        <v>8</v>
      </c>
      <c r="V29" s="22">
        <v>0.08396305625524769</v>
      </c>
      <c r="W29" s="183" t="s">
        <v>326</v>
      </c>
      <c r="X29" s="183" t="s">
        <v>326</v>
      </c>
      <c r="Y29" s="187">
        <v>17</v>
      </c>
      <c r="Z29" s="22">
        <v>0.17842149454240136</v>
      </c>
      <c r="AA29" s="183" t="s">
        <v>326</v>
      </c>
      <c r="AB29" s="183" t="s">
        <v>326</v>
      </c>
      <c r="AC29" s="187">
        <v>48</v>
      </c>
      <c r="AD29" s="185">
        <v>0.5037783375314862</v>
      </c>
      <c r="AE29" s="183" t="s">
        <v>326</v>
      </c>
      <c r="AF29" s="183" t="s">
        <v>326</v>
      </c>
      <c r="AG29" s="187">
        <v>30</v>
      </c>
      <c r="AH29" s="22">
        <v>0.3148614609571789</v>
      </c>
      <c r="AI29" s="23">
        <v>103</v>
      </c>
      <c r="AJ29" s="22">
        <v>1.081024349286314</v>
      </c>
      <c r="AK29" s="183" t="s">
        <v>326</v>
      </c>
      <c r="AL29" s="183" t="s">
        <v>326</v>
      </c>
      <c r="AM29" s="187">
        <v>30</v>
      </c>
      <c r="AN29" s="185">
        <v>0.3148614609571789</v>
      </c>
      <c r="AO29" s="183" t="s">
        <v>326</v>
      </c>
      <c r="AP29" s="183" t="s">
        <v>326</v>
      </c>
      <c r="AQ29" s="187">
        <v>4</v>
      </c>
      <c r="AR29" s="185">
        <v>0.041981528127623846</v>
      </c>
      <c r="AS29" s="183" t="s">
        <v>326</v>
      </c>
      <c r="AT29" s="183" t="s">
        <v>326</v>
      </c>
      <c r="AU29" s="187">
        <v>11</v>
      </c>
      <c r="AV29" s="185">
        <v>0.11544920235096558</v>
      </c>
      <c r="AW29" s="183" t="s">
        <v>326</v>
      </c>
      <c r="AX29" s="183" t="s">
        <v>326</v>
      </c>
      <c r="AY29" s="187">
        <v>17</v>
      </c>
      <c r="AZ29" s="22">
        <v>0.17842149454240136</v>
      </c>
      <c r="BA29" s="183" t="s">
        <v>326</v>
      </c>
      <c r="BB29" s="183" t="s">
        <v>326</v>
      </c>
      <c r="BC29" s="187">
        <v>37</v>
      </c>
      <c r="BD29" s="22">
        <v>0.3883291351805206</v>
      </c>
      <c r="BE29" s="23">
        <v>62</v>
      </c>
      <c r="BF29" s="22">
        <v>1.0390428211586902</v>
      </c>
      <c r="BG29" s="183" t="s">
        <v>326</v>
      </c>
      <c r="BH29" s="183" t="s">
        <v>326</v>
      </c>
      <c r="BI29" s="187">
        <v>28</v>
      </c>
      <c r="BJ29" s="22">
        <v>0.2938706968933669</v>
      </c>
      <c r="BK29" s="183" t="s">
        <v>326</v>
      </c>
      <c r="BL29" s="183" t="s">
        <v>326</v>
      </c>
      <c r="BM29" s="187">
        <v>11</v>
      </c>
      <c r="BN29" s="22">
        <v>0.11544920235096558</v>
      </c>
      <c r="BO29" s="183" t="s">
        <v>326</v>
      </c>
      <c r="BP29" s="183" t="s">
        <v>326</v>
      </c>
      <c r="BQ29" s="187">
        <v>10</v>
      </c>
      <c r="BR29" s="22">
        <v>0.10495382031905962</v>
      </c>
      <c r="BS29" s="23">
        <v>49</v>
      </c>
      <c r="BT29" s="22">
        <v>0.5142737195633921</v>
      </c>
      <c r="BU29" s="183" t="s">
        <v>326</v>
      </c>
      <c r="BV29" s="183" t="s">
        <v>326</v>
      </c>
      <c r="BW29" s="184">
        <v>14</v>
      </c>
      <c r="BX29" s="22">
        <v>0.14693534844668346</v>
      </c>
      <c r="BY29" s="23">
        <v>9528</v>
      </c>
      <c r="BZ29" s="183" t="s">
        <v>326</v>
      </c>
      <c r="CA29" s="183" t="s">
        <v>326</v>
      </c>
      <c r="CB29" s="23">
        <v>9263</v>
      </c>
      <c r="CC29" s="22">
        <v>97.21872376154492</v>
      </c>
      <c r="CD29" s="23">
        <v>265</v>
      </c>
      <c r="CE29" s="22">
        <v>2.7812762384550798</v>
      </c>
    </row>
    <row r="30" spans="1:83" ht="12.75">
      <c r="A30" s="4">
        <v>27</v>
      </c>
      <c r="B30" s="4" t="s">
        <v>355</v>
      </c>
      <c r="C30" s="183" t="s">
        <v>326</v>
      </c>
      <c r="D30" s="183" t="s">
        <v>326</v>
      </c>
      <c r="E30" s="184">
        <v>14997</v>
      </c>
      <c r="F30" s="185">
        <v>91.83148613067172</v>
      </c>
      <c r="G30" s="183" t="s">
        <v>326</v>
      </c>
      <c r="H30" s="183" t="s">
        <v>326</v>
      </c>
      <c r="I30" s="187">
        <v>127</v>
      </c>
      <c r="J30" s="185">
        <v>0.7776621149960199</v>
      </c>
      <c r="K30" s="183" t="s">
        <v>326</v>
      </c>
      <c r="L30" s="183" t="s">
        <v>326</v>
      </c>
      <c r="M30" s="187">
        <v>20</v>
      </c>
      <c r="N30" s="22">
        <v>0.1224664748025228</v>
      </c>
      <c r="O30" s="183" t="s">
        <v>326</v>
      </c>
      <c r="P30" s="183" t="s">
        <v>326</v>
      </c>
      <c r="Q30" s="187">
        <v>594</v>
      </c>
      <c r="R30" s="22">
        <v>3.6372543016349277</v>
      </c>
      <c r="S30" s="183" t="s">
        <v>326</v>
      </c>
      <c r="T30" s="183" t="s">
        <v>326</v>
      </c>
      <c r="U30" s="187">
        <v>28</v>
      </c>
      <c r="V30" s="22">
        <v>0.17145306472353192</v>
      </c>
      <c r="W30" s="183" t="s">
        <v>326</v>
      </c>
      <c r="X30" s="183" t="s">
        <v>326</v>
      </c>
      <c r="Y30" s="187">
        <v>35</v>
      </c>
      <c r="Z30" s="22">
        <v>0.21431633090441493</v>
      </c>
      <c r="AA30" s="183" t="s">
        <v>326</v>
      </c>
      <c r="AB30" s="183" t="s">
        <v>326</v>
      </c>
      <c r="AC30" s="187">
        <v>79</v>
      </c>
      <c r="AD30" s="185">
        <v>0.48374257546996513</v>
      </c>
      <c r="AE30" s="183" t="s">
        <v>326</v>
      </c>
      <c r="AF30" s="183" t="s">
        <v>326</v>
      </c>
      <c r="AG30" s="187">
        <v>48</v>
      </c>
      <c r="AH30" s="22">
        <v>0.2939195395260547</v>
      </c>
      <c r="AI30" s="23">
        <v>190</v>
      </c>
      <c r="AJ30" s="22">
        <v>1.1634315106239668</v>
      </c>
      <c r="AK30" s="183" t="s">
        <v>326</v>
      </c>
      <c r="AL30" s="183" t="s">
        <v>326</v>
      </c>
      <c r="AM30" s="187">
        <v>67</v>
      </c>
      <c r="AN30" s="185">
        <v>0.4102626905884514</v>
      </c>
      <c r="AO30" s="183" t="s">
        <v>326</v>
      </c>
      <c r="AP30" s="183" t="s">
        <v>326</v>
      </c>
      <c r="AQ30" s="187">
        <v>39</v>
      </c>
      <c r="AR30" s="185">
        <v>0.23880962586491947</v>
      </c>
      <c r="AS30" s="183" t="s">
        <v>326</v>
      </c>
      <c r="AT30" s="183" t="s">
        <v>326</v>
      </c>
      <c r="AU30" s="187">
        <v>13</v>
      </c>
      <c r="AV30" s="185">
        <v>0.07960320862163983</v>
      </c>
      <c r="AW30" s="183" t="s">
        <v>326</v>
      </c>
      <c r="AX30" s="183" t="s">
        <v>326</v>
      </c>
      <c r="AY30" s="187">
        <v>74</v>
      </c>
      <c r="AZ30" s="22">
        <v>0.45312595676933437</v>
      </c>
      <c r="BA30" s="183" t="s">
        <v>326</v>
      </c>
      <c r="BB30" s="183" t="s">
        <v>326</v>
      </c>
      <c r="BC30" s="187">
        <v>85</v>
      </c>
      <c r="BD30" s="22">
        <v>0.520482517910722</v>
      </c>
      <c r="BE30" s="23">
        <v>193</v>
      </c>
      <c r="BF30" s="22">
        <v>1.702283999755067</v>
      </c>
      <c r="BG30" s="183" t="s">
        <v>326</v>
      </c>
      <c r="BH30" s="183" t="s">
        <v>326</v>
      </c>
      <c r="BI30" s="187">
        <v>70</v>
      </c>
      <c r="BJ30" s="22">
        <v>0.42863266180882986</v>
      </c>
      <c r="BK30" s="183" t="s">
        <v>326</v>
      </c>
      <c r="BL30" s="183" t="s">
        <v>326</v>
      </c>
      <c r="BM30" s="187">
        <v>14</v>
      </c>
      <c r="BN30" s="22">
        <v>0.08572653236176596</v>
      </c>
      <c r="BO30" s="183" t="s">
        <v>326</v>
      </c>
      <c r="BP30" s="183" t="s">
        <v>326</v>
      </c>
      <c r="BQ30" s="187">
        <v>15</v>
      </c>
      <c r="BR30" s="22">
        <v>0.09184985610189211</v>
      </c>
      <c r="BS30" s="23">
        <v>99</v>
      </c>
      <c r="BT30" s="22">
        <v>0.606209050272488</v>
      </c>
      <c r="BU30" s="183" t="s">
        <v>326</v>
      </c>
      <c r="BV30" s="183" t="s">
        <v>326</v>
      </c>
      <c r="BW30" s="184">
        <v>26</v>
      </c>
      <c r="BX30" s="22">
        <v>0.15920641724327966</v>
      </c>
      <c r="BY30" s="23">
        <v>16331</v>
      </c>
      <c r="BZ30" s="183" t="s">
        <v>326</v>
      </c>
      <c r="CA30" s="183" t="s">
        <v>326</v>
      </c>
      <c r="CB30" s="23">
        <v>15738</v>
      </c>
      <c r="CC30" s="22">
        <v>96.3688690221052</v>
      </c>
      <c r="CD30" s="23">
        <v>593</v>
      </c>
      <c r="CE30" s="22">
        <v>3.631130977894801</v>
      </c>
    </row>
    <row r="31" spans="1:83" ht="12.75">
      <c r="A31" s="4">
        <v>28</v>
      </c>
      <c r="B31" s="4" t="s">
        <v>110</v>
      </c>
      <c r="C31" s="183" t="s">
        <v>326</v>
      </c>
      <c r="D31" s="183" t="s">
        <v>326</v>
      </c>
      <c r="E31" s="184">
        <v>7832</v>
      </c>
      <c r="F31" s="185">
        <v>89.63149462119479</v>
      </c>
      <c r="G31" s="183" t="s">
        <v>326</v>
      </c>
      <c r="H31" s="183" t="s">
        <v>326</v>
      </c>
      <c r="I31" s="187">
        <v>49</v>
      </c>
      <c r="J31" s="185">
        <v>0.5607690547035935</v>
      </c>
      <c r="K31" s="183" t="s">
        <v>326</v>
      </c>
      <c r="L31" s="183" t="s">
        <v>326</v>
      </c>
      <c r="M31" s="187">
        <v>18</v>
      </c>
      <c r="N31" s="22">
        <v>0.2059967956054017</v>
      </c>
      <c r="O31" s="183" t="s">
        <v>326</v>
      </c>
      <c r="P31" s="183" t="s">
        <v>326</v>
      </c>
      <c r="Q31" s="187">
        <v>494</v>
      </c>
      <c r="R31" s="22">
        <v>5.653467612726025</v>
      </c>
      <c r="S31" s="183" t="s">
        <v>326</v>
      </c>
      <c r="T31" s="183" t="s">
        <v>326</v>
      </c>
      <c r="U31" s="187">
        <v>26</v>
      </c>
      <c r="V31" s="22">
        <v>0.2975509269855802</v>
      </c>
      <c r="W31" s="183" t="s">
        <v>326</v>
      </c>
      <c r="X31" s="183" t="s">
        <v>326</v>
      </c>
      <c r="Y31" s="187">
        <v>38</v>
      </c>
      <c r="Z31" s="22">
        <v>0.43488212405584803</v>
      </c>
      <c r="AA31" s="183" t="s">
        <v>326</v>
      </c>
      <c r="AB31" s="183" t="s">
        <v>326</v>
      </c>
      <c r="AC31" s="187">
        <v>37</v>
      </c>
      <c r="AD31" s="185">
        <v>0.4234378576333257</v>
      </c>
      <c r="AE31" s="183" t="s">
        <v>326</v>
      </c>
      <c r="AF31" s="183" t="s">
        <v>326</v>
      </c>
      <c r="AG31" s="187">
        <v>22</v>
      </c>
      <c r="AH31" s="22">
        <v>0.25177386129549095</v>
      </c>
      <c r="AI31" s="23">
        <v>123</v>
      </c>
      <c r="AJ31" s="22">
        <v>1.407644769970245</v>
      </c>
      <c r="AK31" s="183" t="s">
        <v>326</v>
      </c>
      <c r="AL31" s="183" t="s">
        <v>326</v>
      </c>
      <c r="AM31" s="187">
        <v>46</v>
      </c>
      <c r="AN31" s="185">
        <v>0.5264362554360266</v>
      </c>
      <c r="AO31" s="183" t="s">
        <v>326</v>
      </c>
      <c r="AP31" s="183" t="s">
        <v>326</v>
      </c>
      <c r="AQ31" s="187">
        <v>18</v>
      </c>
      <c r="AR31" s="185">
        <v>0.2059967956054017</v>
      </c>
      <c r="AS31" s="183" t="s">
        <v>326</v>
      </c>
      <c r="AT31" s="183" t="s">
        <v>326</v>
      </c>
      <c r="AU31" s="187">
        <v>20</v>
      </c>
      <c r="AV31" s="185">
        <v>0.22888532845044635</v>
      </c>
      <c r="AW31" s="183" t="s">
        <v>326</v>
      </c>
      <c r="AX31" s="183" t="s">
        <v>326</v>
      </c>
      <c r="AY31" s="187">
        <v>15</v>
      </c>
      <c r="AZ31" s="22">
        <v>0.17166399633783475</v>
      </c>
      <c r="BA31" s="183" t="s">
        <v>326</v>
      </c>
      <c r="BB31" s="183" t="s">
        <v>326</v>
      </c>
      <c r="BC31" s="187">
        <v>38</v>
      </c>
      <c r="BD31" s="22">
        <v>0.43488212405584803</v>
      </c>
      <c r="BE31" s="23">
        <v>99</v>
      </c>
      <c r="BF31" s="22">
        <v>1.5678644998855575</v>
      </c>
      <c r="BG31" s="183" t="s">
        <v>326</v>
      </c>
      <c r="BH31" s="183" t="s">
        <v>326</v>
      </c>
      <c r="BI31" s="187">
        <v>29</v>
      </c>
      <c r="BJ31" s="22">
        <v>0.33188372625314716</v>
      </c>
      <c r="BK31" s="183" t="s">
        <v>326</v>
      </c>
      <c r="BL31" s="183" t="s">
        <v>326</v>
      </c>
      <c r="BM31" s="187">
        <v>10</v>
      </c>
      <c r="BN31" s="22">
        <v>0.11444266422522317</v>
      </c>
      <c r="BO31" s="183" t="s">
        <v>326</v>
      </c>
      <c r="BP31" s="183" t="s">
        <v>326</v>
      </c>
      <c r="BQ31" s="187">
        <v>15</v>
      </c>
      <c r="BR31" s="22">
        <v>0.17166399633783475</v>
      </c>
      <c r="BS31" s="23">
        <v>54</v>
      </c>
      <c r="BT31" s="22">
        <v>0.6179903868162051</v>
      </c>
      <c r="BU31" s="183" t="s">
        <v>326</v>
      </c>
      <c r="BV31" s="183" t="s">
        <v>326</v>
      </c>
      <c r="BW31" s="184">
        <v>31</v>
      </c>
      <c r="BX31" s="22">
        <v>0.3547722590981918</v>
      </c>
      <c r="BY31" s="23">
        <v>8738</v>
      </c>
      <c r="BZ31" s="183" t="s">
        <v>326</v>
      </c>
      <c r="CA31" s="183" t="s">
        <v>326</v>
      </c>
      <c r="CB31" s="23">
        <v>8393</v>
      </c>
      <c r="CC31" s="22">
        <v>96.05172808422981</v>
      </c>
      <c r="CD31" s="23">
        <v>345</v>
      </c>
      <c r="CE31" s="22">
        <v>3.948271915770199</v>
      </c>
    </row>
    <row r="32" spans="1:83" ht="12.75">
      <c r="A32" s="4">
        <v>29</v>
      </c>
      <c r="B32" s="4" t="s">
        <v>356</v>
      </c>
      <c r="C32" s="183" t="s">
        <v>326</v>
      </c>
      <c r="D32" s="183" t="s">
        <v>326</v>
      </c>
      <c r="E32" s="184">
        <v>7620</v>
      </c>
      <c r="F32" s="185">
        <v>92.21832264310783</v>
      </c>
      <c r="G32" s="183" t="s">
        <v>326</v>
      </c>
      <c r="H32" s="183" t="s">
        <v>326</v>
      </c>
      <c r="I32" s="187">
        <v>43</v>
      </c>
      <c r="J32" s="185">
        <v>0.5203921094033644</v>
      </c>
      <c r="K32" s="183" t="s">
        <v>326</v>
      </c>
      <c r="L32" s="183" t="s">
        <v>326</v>
      </c>
      <c r="M32" s="187">
        <v>12</v>
      </c>
      <c r="N32" s="22">
        <v>0.1452257049497761</v>
      </c>
      <c r="O32" s="183" t="s">
        <v>326</v>
      </c>
      <c r="P32" s="183" t="s">
        <v>326</v>
      </c>
      <c r="Q32" s="187">
        <v>392</v>
      </c>
      <c r="R32" s="22">
        <v>4.744039695026019</v>
      </c>
      <c r="S32" s="183" t="s">
        <v>326</v>
      </c>
      <c r="T32" s="183" t="s">
        <v>326</v>
      </c>
      <c r="U32" s="187">
        <v>1</v>
      </c>
      <c r="V32" s="22">
        <v>0.012102142079148009</v>
      </c>
      <c r="W32" s="183" t="s">
        <v>326</v>
      </c>
      <c r="X32" s="183" t="s">
        <v>326</v>
      </c>
      <c r="Y32" s="187">
        <v>22</v>
      </c>
      <c r="Z32" s="22">
        <v>0.2662471257412562</v>
      </c>
      <c r="AA32" s="183" t="s">
        <v>326</v>
      </c>
      <c r="AB32" s="183" t="s">
        <v>326</v>
      </c>
      <c r="AC32" s="187">
        <v>17</v>
      </c>
      <c r="AD32" s="185">
        <v>0.20573641534551618</v>
      </c>
      <c r="AE32" s="183" t="s">
        <v>326</v>
      </c>
      <c r="AF32" s="183" t="s">
        <v>326</v>
      </c>
      <c r="AG32" s="187">
        <v>24</v>
      </c>
      <c r="AH32" s="22">
        <v>0.2904514098995522</v>
      </c>
      <c r="AI32" s="23">
        <v>64</v>
      </c>
      <c r="AJ32" s="22">
        <v>0.7745370930654726</v>
      </c>
      <c r="AK32" s="183" t="s">
        <v>326</v>
      </c>
      <c r="AL32" s="183" t="s">
        <v>326</v>
      </c>
      <c r="AM32" s="187">
        <v>22</v>
      </c>
      <c r="AN32" s="185">
        <v>0.2662471257412562</v>
      </c>
      <c r="AO32" s="183" t="s">
        <v>326</v>
      </c>
      <c r="AP32" s="183" t="s">
        <v>326</v>
      </c>
      <c r="AQ32" s="187">
        <v>0</v>
      </c>
      <c r="AR32" s="185">
        <v>0</v>
      </c>
      <c r="AS32" s="183" t="s">
        <v>326</v>
      </c>
      <c r="AT32" s="183" t="s">
        <v>326</v>
      </c>
      <c r="AU32" s="187">
        <v>18</v>
      </c>
      <c r="AV32" s="185">
        <v>0.21783855742466418</v>
      </c>
      <c r="AW32" s="183" t="s">
        <v>326</v>
      </c>
      <c r="AX32" s="183" t="s">
        <v>326</v>
      </c>
      <c r="AY32" s="187">
        <v>15</v>
      </c>
      <c r="AZ32" s="22">
        <v>0.18153213118722014</v>
      </c>
      <c r="BA32" s="183" t="s">
        <v>326</v>
      </c>
      <c r="BB32" s="183" t="s">
        <v>326</v>
      </c>
      <c r="BC32" s="187">
        <v>28</v>
      </c>
      <c r="BD32" s="22">
        <v>0.3388599782161443</v>
      </c>
      <c r="BE32" s="23">
        <v>55</v>
      </c>
      <c r="BF32" s="22">
        <v>1.0044777925692847</v>
      </c>
      <c r="BG32" s="183" t="s">
        <v>326</v>
      </c>
      <c r="BH32" s="183" t="s">
        <v>326</v>
      </c>
      <c r="BI32" s="187">
        <v>16</v>
      </c>
      <c r="BJ32" s="22">
        <v>0.19363427326636815</v>
      </c>
      <c r="BK32" s="183" t="s">
        <v>326</v>
      </c>
      <c r="BL32" s="183" t="s">
        <v>326</v>
      </c>
      <c r="BM32" s="187">
        <v>8</v>
      </c>
      <c r="BN32" s="22">
        <v>0.09681713663318407</v>
      </c>
      <c r="BO32" s="183" t="s">
        <v>326</v>
      </c>
      <c r="BP32" s="183" t="s">
        <v>326</v>
      </c>
      <c r="BQ32" s="187">
        <v>18</v>
      </c>
      <c r="BR32" s="22">
        <v>0.21783855742466418</v>
      </c>
      <c r="BS32" s="23">
        <v>42</v>
      </c>
      <c r="BT32" s="22">
        <v>0.5082899673242164</v>
      </c>
      <c r="BU32" s="183" t="s">
        <v>326</v>
      </c>
      <c r="BV32" s="183" t="s">
        <v>326</v>
      </c>
      <c r="BW32" s="184">
        <v>7</v>
      </c>
      <c r="BX32" s="22">
        <v>0.08471499455403607</v>
      </c>
      <c r="BY32" s="23">
        <v>8263</v>
      </c>
      <c r="BZ32" s="183" t="s">
        <v>326</v>
      </c>
      <c r="CA32" s="183" t="s">
        <v>326</v>
      </c>
      <c r="CB32" s="23">
        <v>8067</v>
      </c>
      <c r="CC32" s="22">
        <v>97.627980152487</v>
      </c>
      <c r="CD32" s="23">
        <v>196</v>
      </c>
      <c r="CE32" s="22">
        <v>2.3720198475130094</v>
      </c>
    </row>
    <row r="33" spans="1:83" ht="12.75">
      <c r="A33" s="4">
        <v>30</v>
      </c>
      <c r="B33" s="4" t="s">
        <v>357</v>
      </c>
      <c r="C33" s="183" t="s">
        <v>326</v>
      </c>
      <c r="D33" s="183" t="s">
        <v>326</v>
      </c>
      <c r="E33" s="184">
        <v>7027</v>
      </c>
      <c r="F33" s="185">
        <v>89.68730057434588</v>
      </c>
      <c r="G33" s="183" t="s">
        <v>326</v>
      </c>
      <c r="H33" s="183" t="s">
        <v>326</v>
      </c>
      <c r="I33" s="187">
        <v>48</v>
      </c>
      <c r="J33" s="185">
        <v>0.612635609444799</v>
      </c>
      <c r="K33" s="183" t="s">
        <v>326</v>
      </c>
      <c r="L33" s="183" t="s">
        <v>326</v>
      </c>
      <c r="M33" s="187">
        <v>24</v>
      </c>
      <c r="N33" s="22">
        <v>0.3063178047223995</v>
      </c>
      <c r="O33" s="183" t="s">
        <v>326</v>
      </c>
      <c r="P33" s="183" t="s">
        <v>326</v>
      </c>
      <c r="Q33" s="187">
        <v>316</v>
      </c>
      <c r="R33" s="22">
        <v>4.033184428844926</v>
      </c>
      <c r="S33" s="183" t="s">
        <v>326</v>
      </c>
      <c r="T33" s="183" t="s">
        <v>326</v>
      </c>
      <c r="U33" s="187">
        <v>16</v>
      </c>
      <c r="V33" s="22">
        <v>0.204211869814933</v>
      </c>
      <c r="W33" s="183" t="s">
        <v>326</v>
      </c>
      <c r="X33" s="183" t="s">
        <v>326</v>
      </c>
      <c r="Y33" s="187">
        <v>41</v>
      </c>
      <c r="Z33" s="22">
        <v>0.5232929164007658</v>
      </c>
      <c r="AA33" s="183" t="s">
        <v>326</v>
      </c>
      <c r="AB33" s="183" t="s">
        <v>326</v>
      </c>
      <c r="AC33" s="187">
        <v>17</v>
      </c>
      <c r="AD33" s="185">
        <v>0.2169751116783663</v>
      </c>
      <c r="AE33" s="183" t="s">
        <v>326</v>
      </c>
      <c r="AF33" s="183" t="s">
        <v>326</v>
      </c>
      <c r="AG33" s="187">
        <v>35</v>
      </c>
      <c r="AH33" s="22">
        <v>0.4467134652201659</v>
      </c>
      <c r="AI33" s="23">
        <v>109</v>
      </c>
      <c r="AJ33" s="22">
        <v>1.391193363114231</v>
      </c>
      <c r="AK33" s="183" t="s">
        <v>326</v>
      </c>
      <c r="AL33" s="183" t="s">
        <v>326</v>
      </c>
      <c r="AM33" s="187">
        <v>15</v>
      </c>
      <c r="AN33" s="185">
        <v>0.1914486279514997</v>
      </c>
      <c r="AO33" s="183" t="s">
        <v>326</v>
      </c>
      <c r="AP33" s="183" t="s">
        <v>326</v>
      </c>
      <c r="AQ33" s="187">
        <v>42</v>
      </c>
      <c r="AR33" s="185">
        <v>0.5360561582641991</v>
      </c>
      <c r="AS33" s="183" t="s">
        <v>326</v>
      </c>
      <c r="AT33" s="183" t="s">
        <v>326</v>
      </c>
      <c r="AU33" s="187">
        <v>17</v>
      </c>
      <c r="AV33" s="185">
        <v>0.2169751116783663</v>
      </c>
      <c r="AW33" s="183" t="s">
        <v>326</v>
      </c>
      <c r="AX33" s="183" t="s">
        <v>326</v>
      </c>
      <c r="AY33" s="187">
        <v>26</v>
      </c>
      <c r="AZ33" s="22">
        <v>0.3318442884492661</v>
      </c>
      <c r="BA33" s="183" t="s">
        <v>326</v>
      </c>
      <c r="BB33" s="183" t="s">
        <v>326</v>
      </c>
      <c r="BC33" s="187">
        <v>45</v>
      </c>
      <c r="BD33" s="22">
        <v>0.574345883854499</v>
      </c>
      <c r="BE33" s="23">
        <v>100</v>
      </c>
      <c r="BF33" s="22">
        <v>1.85067007019783</v>
      </c>
      <c r="BG33" s="183" t="s">
        <v>326</v>
      </c>
      <c r="BH33" s="183" t="s">
        <v>326</v>
      </c>
      <c r="BI33" s="187">
        <v>54</v>
      </c>
      <c r="BJ33" s="22">
        <v>0.6892150606253988</v>
      </c>
      <c r="BK33" s="183" t="s">
        <v>326</v>
      </c>
      <c r="BL33" s="183" t="s">
        <v>326</v>
      </c>
      <c r="BM33" s="187">
        <v>53</v>
      </c>
      <c r="BN33" s="22">
        <v>0.6764518187619656</v>
      </c>
      <c r="BO33" s="183" t="s">
        <v>326</v>
      </c>
      <c r="BP33" s="183" t="s">
        <v>326</v>
      </c>
      <c r="BQ33" s="187">
        <v>36</v>
      </c>
      <c r="BR33" s="22">
        <v>0.4594767070835992</v>
      </c>
      <c r="BS33" s="23">
        <v>143</v>
      </c>
      <c r="BT33" s="22">
        <v>1.8251435864709635</v>
      </c>
      <c r="BU33" s="183" t="s">
        <v>326</v>
      </c>
      <c r="BV33" s="183" t="s">
        <v>326</v>
      </c>
      <c r="BW33" s="184">
        <v>23</v>
      </c>
      <c r="BX33" s="22">
        <v>0.29355456285896614</v>
      </c>
      <c r="BY33" s="23">
        <v>7835</v>
      </c>
      <c r="BZ33" s="183" t="s">
        <v>326</v>
      </c>
      <c r="CA33" s="183" t="s">
        <v>326</v>
      </c>
      <c r="CB33" s="23">
        <v>7415</v>
      </c>
      <c r="CC33" s="22">
        <v>94.63943841735801</v>
      </c>
      <c r="CD33" s="23">
        <v>420</v>
      </c>
      <c r="CE33" s="22">
        <v>5.360561582641991</v>
      </c>
    </row>
    <row r="34" spans="1:83" ht="12.75">
      <c r="A34" s="4">
        <v>31</v>
      </c>
      <c r="B34" s="4" t="s">
        <v>358</v>
      </c>
      <c r="C34" s="183" t="s">
        <v>326</v>
      </c>
      <c r="D34" s="183" t="s">
        <v>326</v>
      </c>
      <c r="E34" s="184">
        <v>7750</v>
      </c>
      <c r="F34" s="185">
        <v>94.859241126071</v>
      </c>
      <c r="G34" s="183" t="s">
        <v>326</v>
      </c>
      <c r="H34" s="183" t="s">
        <v>326</v>
      </c>
      <c r="I34" s="187">
        <v>36</v>
      </c>
      <c r="J34" s="185">
        <v>0.4406364749082008</v>
      </c>
      <c r="K34" s="183" t="s">
        <v>326</v>
      </c>
      <c r="L34" s="183" t="s">
        <v>326</v>
      </c>
      <c r="M34" s="187">
        <v>13</v>
      </c>
      <c r="N34" s="22">
        <v>0.1591187270501836</v>
      </c>
      <c r="O34" s="183" t="s">
        <v>326</v>
      </c>
      <c r="P34" s="183" t="s">
        <v>326</v>
      </c>
      <c r="Q34" s="187">
        <v>185</v>
      </c>
      <c r="R34" s="22">
        <v>2.2643818849449207</v>
      </c>
      <c r="S34" s="183" t="s">
        <v>326</v>
      </c>
      <c r="T34" s="183" t="s">
        <v>326</v>
      </c>
      <c r="U34" s="187">
        <v>6</v>
      </c>
      <c r="V34" s="22">
        <v>0.07343941248470012</v>
      </c>
      <c r="W34" s="183" t="s">
        <v>326</v>
      </c>
      <c r="X34" s="183" t="s">
        <v>326</v>
      </c>
      <c r="Y34" s="187">
        <v>15</v>
      </c>
      <c r="Z34" s="22">
        <v>0.18359853121175032</v>
      </c>
      <c r="AA34" s="183" t="s">
        <v>326</v>
      </c>
      <c r="AB34" s="183" t="s">
        <v>326</v>
      </c>
      <c r="AC34" s="187">
        <v>28</v>
      </c>
      <c r="AD34" s="185">
        <v>0.3427172582619339</v>
      </c>
      <c r="AE34" s="183" t="s">
        <v>326</v>
      </c>
      <c r="AF34" s="183" t="s">
        <v>326</v>
      </c>
      <c r="AG34" s="187">
        <v>14</v>
      </c>
      <c r="AH34" s="22">
        <v>0.17135862913096694</v>
      </c>
      <c r="AI34" s="23">
        <v>63</v>
      </c>
      <c r="AJ34" s="22">
        <v>0.7711138310893513</v>
      </c>
      <c r="AK34" s="183" t="s">
        <v>326</v>
      </c>
      <c r="AL34" s="183" t="s">
        <v>326</v>
      </c>
      <c r="AM34" s="187">
        <v>32</v>
      </c>
      <c r="AN34" s="185">
        <v>0.39167686658506734</v>
      </c>
      <c r="AO34" s="183" t="s">
        <v>326</v>
      </c>
      <c r="AP34" s="183" t="s">
        <v>326</v>
      </c>
      <c r="AQ34" s="187">
        <v>0</v>
      </c>
      <c r="AR34" s="185">
        <v>0</v>
      </c>
      <c r="AS34" s="183" t="s">
        <v>326</v>
      </c>
      <c r="AT34" s="183" t="s">
        <v>326</v>
      </c>
      <c r="AU34" s="187">
        <v>0</v>
      </c>
      <c r="AV34" s="185">
        <v>0</v>
      </c>
      <c r="AW34" s="183" t="s">
        <v>326</v>
      </c>
      <c r="AX34" s="183" t="s">
        <v>326</v>
      </c>
      <c r="AY34" s="187">
        <v>22</v>
      </c>
      <c r="AZ34" s="22">
        <v>0.2692778457772338</v>
      </c>
      <c r="BA34" s="183" t="s">
        <v>326</v>
      </c>
      <c r="BB34" s="183" t="s">
        <v>326</v>
      </c>
      <c r="BC34" s="187">
        <v>28</v>
      </c>
      <c r="BD34" s="22">
        <v>0.3427172582619339</v>
      </c>
      <c r="BE34" s="23">
        <v>54</v>
      </c>
      <c r="BF34" s="22">
        <v>1.003671970624235</v>
      </c>
      <c r="BG34" s="183" t="s">
        <v>326</v>
      </c>
      <c r="BH34" s="183" t="s">
        <v>326</v>
      </c>
      <c r="BI34" s="187">
        <v>9</v>
      </c>
      <c r="BJ34" s="22">
        <v>0.1101591187270502</v>
      </c>
      <c r="BK34" s="183" t="s">
        <v>326</v>
      </c>
      <c r="BL34" s="183" t="s">
        <v>326</v>
      </c>
      <c r="BM34" s="187">
        <v>21</v>
      </c>
      <c r="BN34" s="22">
        <v>0.25703794369645044</v>
      </c>
      <c r="BO34" s="183" t="s">
        <v>326</v>
      </c>
      <c r="BP34" s="183" t="s">
        <v>326</v>
      </c>
      <c r="BQ34" s="187">
        <v>7</v>
      </c>
      <c r="BR34" s="22">
        <v>0.08567931456548347</v>
      </c>
      <c r="BS34" s="23">
        <v>37</v>
      </c>
      <c r="BT34" s="22">
        <v>0.4528763769889841</v>
      </c>
      <c r="BU34" s="183" t="s">
        <v>326</v>
      </c>
      <c r="BV34" s="183" t="s">
        <v>326</v>
      </c>
      <c r="BW34" s="184">
        <v>4</v>
      </c>
      <c r="BX34" s="22">
        <v>0.04895960832313342</v>
      </c>
      <c r="BY34" s="23">
        <v>8170</v>
      </c>
      <c r="BZ34" s="183" t="s">
        <v>326</v>
      </c>
      <c r="CA34" s="183" t="s">
        <v>326</v>
      </c>
      <c r="CB34" s="23">
        <v>7984</v>
      </c>
      <c r="CC34" s="22">
        <v>97.7233782129743</v>
      </c>
      <c r="CD34" s="23">
        <v>186</v>
      </c>
      <c r="CE34" s="22">
        <v>2.2766217870257037</v>
      </c>
    </row>
    <row r="35" spans="1:83" ht="12.75">
      <c r="A35" s="4">
        <v>32</v>
      </c>
      <c r="B35" s="4" t="s">
        <v>359</v>
      </c>
      <c r="C35" s="183" t="s">
        <v>326</v>
      </c>
      <c r="D35" s="183" t="s">
        <v>326</v>
      </c>
      <c r="E35" s="184">
        <v>4578</v>
      </c>
      <c r="F35" s="185">
        <v>64.02797202797203</v>
      </c>
      <c r="G35" s="183" t="s">
        <v>326</v>
      </c>
      <c r="H35" s="183" t="s">
        <v>326</v>
      </c>
      <c r="I35" s="187">
        <v>101</v>
      </c>
      <c r="J35" s="185">
        <v>1.4125874125874125</v>
      </c>
      <c r="K35" s="183" t="s">
        <v>326</v>
      </c>
      <c r="L35" s="183" t="s">
        <v>326</v>
      </c>
      <c r="M35" s="187">
        <v>3</v>
      </c>
      <c r="N35" s="22">
        <v>0.04195804195804196</v>
      </c>
      <c r="O35" s="183" t="s">
        <v>326</v>
      </c>
      <c r="P35" s="183" t="s">
        <v>326</v>
      </c>
      <c r="Q35" s="187">
        <v>1194</v>
      </c>
      <c r="R35" s="22">
        <v>16.699300699300696</v>
      </c>
      <c r="S35" s="183" t="s">
        <v>326</v>
      </c>
      <c r="T35" s="183" t="s">
        <v>326</v>
      </c>
      <c r="U35" s="187">
        <v>21</v>
      </c>
      <c r="V35" s="22">
        <v>0.2937062937062937</v>
      </c>
      <c r="W35" s="183" t="s">
        <v>326</v>
      </c>
      <c r="X35" s="183" t="s">
        <v>326</v>
      </c>
      <c r="Y35" s="187">
        <v>28</v>
      </c>
      <c r="Z35" s="22">
        <v>0.3916083916083916</v>
      </c>
      <c r="AA35" s="183" t="s">
        <v>326</v>
      </c>
      <c r="AB35" s="183" t="s">
        <v>326</v>
      </c>
      <c r="AC35" s="187">
        <v>133</v>
      </c>
      <c r="AD35" s="185">
        <v>1.8601398601398602</v>
      </c>
      <c r="AE35" s="183" t="s">
        <v>326</v>
      </c>
      <c r="AF35" s="183" t="s">
        <v>326</v>
      </c>
      <c r="AG35" s="187">
        <v>80</v>
      </c>
      <c r="AH35" s="22">
        <v>1.118881118881119</v>
      </c>
      <c r="AI35" s="23">
        <v>262</v>
      </c>
      <c r="AJ35" s="22">
        <v>3.664335664335664</v>
      </c>
      <c r="AK35" s="183" t="s">
        <v>326</v>
      </c>
      <c r="AL35" s="183" t="s">
        <v>326</v>
      </c>
      <c r="AM35" s="187">
        <v>172</v>
      </c>
      <c r="AN35" s="185">
        <v>2.405594405594406</v>
      </c>
      <c r="AO35" s="183" t="s">
        <v>326</v>
      </c>
      <c r="AP35" s="183" t="s">
        <v>326</v>
      </c>
      <c r="AQ35" s="187">
        <v>41</v>
      </c>
      <c r="AR35" s="185">
        <v>0.5734265734265734</v>
      </c>
      <c r="AS35" s="183" t="s">
        <v>326</v>
      </c>
      <c r="AT35" s="183" t="s">
        <v>326</v>
      </c>
      <c r="AU35" s="187">
        <v>20</v>
      </c>
      <c r="AV35" s="185">
        <v>0.27972027972027974</v>
      </c>
      <c r="AW35" s="183" t="s">
        <v>326</v>
      </c>
      <c r="AX35" s="183" t="s">
        <v>326</v>
      </c>
      <c r="AY35" s="187">
        <v>401</v>
      </c>
      <c r="AZ35" s="22">
        <v>5.608391608391608</v>
      </c>
      <c r="BA35" s="183" t="s">
        <v>326</v>
      </c>
      <c r="BB35" s="183" t="s">
        <v>326</v>
      </c>
      <c r="BC35" s="187">
        <v>172</v>
      </c>
      <c r="BD35" s="22">
        <v>2.405594405594406</v>
      </c>
      <c r="BE35" s="23">
        <v>634</v>
      </c>
      <c r="BF35" s="22">
        <v>11.272727272727273</v>
      </c>
      <c r="BG35" s="183" t="s">
        <v>326</v>
      </c>
      <c r="BH35" s="183" t="s">
        <v>326</v>
      </c>
      <c r="BI35" s="187">
        <v>85</v>
      </c>
      <c r="BJ35" s="22">
        <v>1.1888111888111887</v>
      </c>
      <c r="BK35" s="183" t="s">
        <v>326</v>
      </c>
      <c r="BL35" s="183" t="s">
        <v>326</v>
      </c>
      <c r="BM35" s="187">
        <v>14</v>
      </c>
      <c r="BN35" s="22">
        <v>0.1958041958041958</v>
      </c>
      <c r="BO35" s="183" t="s">
        <v>326</v>
      </c>
      <c r="BP35" s="183" t="s">
        <v>326</v>
      </c>
      <c r="BQ35" s="187">
        <v>6</v>
      </c>
      <c r="BR35" s="22">
        <v>0.08391608391608392</v>
      </c>
      <c r="BS35" s="23">
        <v>105</v>
      </c>
      <c r="BT35" s="22">
        <v>1.4685314685314685</v>
      </c>
      <c r="BU35" s="183" t="s">
        <v>326</v>
      </c>
      <c r="BV35" s="183" t="s">
        <v>326</v>
      </c>
      <c r="BW35" s="184">
        <v>101</v>
      </c>
      <c r="BX35" s="22">
        <v>1.4125874125874125</v>
      </c>
      <c r="BY35" s="23">
        <v>7150</v>
      </c>
      <c r="BZ35" s="183" t="s">
        <v>326</v>
      </c>
      <c r="CA35" s="183" t="s">
        <v>326</v>
      </c>
      <c r="CB35" s="23">
        <v>5876</v>
      </c>
      <c r="CC35" s="22">
        <v>82.18181818181817</v>
      </c>
      <c r="CD35" s="23">
        <v>1274</v>
      </c>
      <c r="CE35" s="22">
        <v>17.81818181818182</v>
      </c>
    </row>
    <row r="36" spans="1:83" ht="12.75">
      <c r="A36" s="4">
        <v>33</v>
      </c>
      <c r="B36" s="4" t="s">
        <v>111</v>
      </c>
      <c r="C36" s="183" t="s">
        <v>326</v>
      </c>
      <c r="D36" s="183" t="s">
        <v>326</v>
      </c>
      <c r="E36" s="184">
        <v>8732</v>
      </c>
      <c r="F36" s="185">
        <v>92.96284467156393</v>
      </c>
      <c r="G36" s="183" t="s">
        <v>326</v>
      </c>
      <c r="H36" s="183" t="s">
        <v>326</v>
      </c>
      <c r="I36" s="187">
        <v>68</v>
      </c>
      <c r="J36" s="185">
        <v>0.7239433620781434</v>
      </c>
      <c r="K36" s="183" t="s">
        <v>326</v>
      </c>
      <c r="L36" s="183" t="s">
        <v>326</v>
      </c>
      <c r="M36" s="187">
        <v>8</v>
      </c>
      <c r="N36" s="22">
        <v>0.08516980730331097</v>
      </c>
      <c r="O36" s="183" t="s">
        <v>326</v>
      </c>
      <c r="P36" s="183" t="s">
        <v>326</v>
      </c>
      <c r="Q36" s="187">
        <v>289</v>
      </c>
      <c r="R36" s="22">
        <v>3.076759288832109</v>
      </c>
      <c r="S36" s="183" t="s">
        <v>326</v>
      </c>
      <c r="T36" s="183" t="s">
        <v>326</v>
      </c>
      <c r="U36" s="187">
        <v>10</v>
      </c>
      <c r="V36" s="22">
        <v>0.10646225912913873</v>
      </c>
      <c r="W36" s="183" t="s">
        <v>326</v>
      </c>
      <c r="X36" s="183" t="s">
        <v>326</v>
      </c>
      <c r="Y36" s="187">
        <v>25</v>
      </c>
      <c r="Z36" s="22">
        <v>0.2661556478228468</v>
      </c>
      <c r="AA36" s="183" t="s">
        <v>326</v>
      </c>
      <c r="AB36" s="183" t="s">
        <v>326</v>
      </c>
      <c r="AC36" s="187">
        <v>44</v>
      </c>
      <c r="AD36" s="185">
        <v>0.4684339401682103</v>
      </c>
      <c r="AE36" s="183" t="s">
        <v>326</v>
      </c>
      <c r="AF36" s="183" t="s">
        <v>326</v>
      </c>
      <c r="AG36" s="187">
        <v>43</v>
      </c>
      <c r="AH36" s="22">
        <v>0.4577877142552965</v>
      </c>
      <c r="AI36" s="23">
        <v>122</v>
      </c>
      <c r="AJ36" s="22">
        <v>1.2988395613754924</v>
      </c>
      <c r="AK36" s="183" t="s">
        <v>326</v>
      </c>
      <c r="AL36" s="183" t="s">
        <v>326</v>
      </c>
      <c r="AM36" s="187">
        <v>28</v>
      </c>
      <c r="AN36" s="185">
        <v>0.29809432556158844</v>
      </c>
      <c r="AO36" s="183" t="s">
        <v>326</v>
      </c>
      <c r="AP36" s="183" t="s">
        <v>326</v>
      </c>
      <c r="AQ36" s="187">
        <v>14</v>
      </c>
      <c r="AR36" s="185">
        <v>0.14904716278079422</v>
      </c>
      <c r="AS36" s="183" t="s">
        <v>326</v>
      </c>
      <c r="AT36" s="183" t="s">
        <v>326</v>
      </c>
      <c r="AU36" s="187">
        <v>7</v>
      </c>
      <c r="AV36" s="185">
        <v>0.07452358139039711</v>
      </c>
      <c r="AW36" s="183" t="s">
        <v>326</v>
      </c>
      <c r="AX36" s="183" t="s">
        <v>326</v>
      </c>
      <c r="AY36" s="187">
        <v>20</v>
      </c>
      <c r="AZ36" s="22">
        <v>0.21292451825827746</v>
      </c>
      <c r="BA36" s="183" t="s">
        <v>326</v>
      </c>
      <c r="BB36" s="183" t="s">
        <v>326</v>
      </c>
      <c r="BC36" s="187">
        <v>35</v>
      </c>
      <c r="BD36" s="22">
        <v>0.37261790695198554</v>
      </c>
      <c r="BE36" s="23">
        <v>69</v>
      </c>
      <c r="BF36" s="22">
        <v>1.1072074949430428</v>
      </c>
      <c r="BG36" s="183" t="s">
        <v>326</v>
      </c>
      <c r="BH36" s="183" t="s">
        <v>326</v>
      </c>
      <c r="BI36" s="187">
        <v>28</v>
      </c>
      <c r="BJ36" s="22">
        <v>0.29809432556158844</v>
      </c>
      <c r="BK36" s="183" t="s">
        <v>326</v>
      </c>
      <c r="BL36" s="183" t="s">
        <v>326</v>
      </c>
      <c r="BM36" s="187">
        <v>16</v>
      </c>
      <c r="BN36" s="22">
        <v>0.17033961460662195</v>
      </c>
      <c r="BO36" s="183" t="s">
        <v>326</v>
      </c>
      <c r="BP36" s="183" t="s">
        <v>326</v>
      </c>
      <c r="BQ36" s="187">
        <v>3</v>
      </c>
      <c r="BR36" s="22">
        <v>0.031938677738741615</v>
      </c>
      <c r="BS36" s="23">
        <v>47</v>
      </c>
      <c r="BT36" s="22">
        <v>0.500372617906952</v>
      </c>
      <c r="BU36" s="183" t="s">
        <v>326</v>
      </c>
      <c r="BV36" s="183" t="s">
        <v>326</v>
      </c>
      <c r="BW36" s="184">
        <v>23</v>
      </c>
      <c r="BX36" s="22">
        <v>0.24486319599701908</v>
      </c>
      <c r="BY36" s="23">
        <v>9393</v>
      </c>
      <c r="BZ36" s="183" t="s">
        <v>326</v>
      </c>
      <c r="CA36" s="183" t="s">
        <v>326</v>
      </c>
      <c r="CB36" s="23">
        <v>9097</v>
      </c>
      <c r="CC36" s="22">
        <v>96.8487171297775</v>
      </c>
      <c r="CD36" s="23">
        <v>296</v>
      </c>
      <c r="CE36" s="22">
        <v>3.151282870222506</v>
      </c>
    </row>
    <row r="37" spans="1:83" ht="12.75">
      <c r="A37" s="4">
        <v>34</v>
      </c>
      <c r="B37" s="4" t="s">
        <v>360</v>
      </c>
      <c r="C37" s="183" t="s">
        <v>326</v>
      </c>
      <c r="D37" s="183" t="s">
        <v>326</v>
      </c>
      <c r="E37" s="184">
        <v>4694</v>
      </c>
      <c r="F37" s="185">
        <v>59.66696326426846</v>
      </c>
      <c r="G37" s="183" t="s">
        <v>326</v>
      </c>
      <c r="H37" s="183" t="s">
        <v>326</v>
      </c>
      <c r="I37" s="187">
        <v>89</v>
      </c>
      <c r="J37" s="185">
        <v>1.1313079954239227</v>
      </c>
      <c r="K37" s="183" t="s">
        <v>326</v>
      </c>
      <c r="L37" s="183" t="s">
        <v>326</v>
      </c>
      <c r="M37" s="187">
        <v>4</v>
      </c>
      <c r="N37" s="22">
        <v>0.05084530316512013</v>
      </c>
      <c r="O37" s="183" t="s">
        <v>326</v>
      </c>
      <c r="P37" s="183" t="s">
        <v>326</v>
      </c>
      <c r="Q37" s="187">
        <v>1539</v>
      </c>
      <c r="R37" s="22">
        <v>19.56273039277997</v>
      </c>
      <c r="S37" s="183" t="s">
        <v>326</v>
      </c>
      <c r="T37" s="183" t="s">
        <v>326</v>
      </c>
      <c r="U37" s="187">
        <v>26</v>
      </c>
      <c r="V37" s="22">
        <v>0.3304944705732808</v>
      </c>
      <c r="W37" s="183" t="s">
        <v>326</v>
      </c>
      <c r="X37" s="183" t="s">
        <v>326</v>
      </c>
      <c r="Y37" s="187">
        <v>23</v>
      </c>
      <c r="Z37" s="22">
        <v>0.29236049319944074</v>
      </c>
      <c r="AA37" s="183" t="s">
        <v>326</v>
      </c>
      <c r="AB37" s="183" t="s">
        <v>326</v>
      </c>
      <c r="AC37" s="187">
        <v>107</v>
      </c>
      <c r="AD37" s="185">
        <v>1.3601118596669632</v>
      </c>
      <c r="AE37" s="183" t="s">
        <v>326</v>
      </c>
      <c r="AF37" s="183" t="s">
        <v>326</v>
      </c>
      <c r="AG37" s="187">
        <v>107</v>
      </c>
      <c r="AH37" s="22">
        <v>1.3601118596669632</v>
      </c>
      <c r="AI37" s="23">
        <v>263</v>
      </c>
      <c r="AJ37" s="22">
        <v>3.3430786831066484</v>
      </c>
      <c r="AK37" s="183" t="s">
        <v>326</v>
      </c>
      <c r="AL37" s="183" t="s">
        <v>326</v>
      </c>
      <c r="AM37" s="187">
        <v>243</v>
      </c>
      <c r="AN37" s="185">
        <v>3.0888521672810474</v>
      </c>
      <c r="AO37" s="183" t="s">
        <v>326</v>
      </c>
      <c r="AP37" s="183" t="s">
        <v>326</v>
      </c>
      <c r="AQ37" s="187">
        <v>63</v>
      </c>
      <c r="AR37" s="185">
        <v>0.800813524850642</v>
      </c>
      <c r="AS37" s="183" t="s">
        <v>326</v>
      </c>
      <c r="AT37" s="183" t="s">
        <v>326</v>
      </c>
      <c r="AU37" s="187">
        <v>17</v>
      </c>
      <c r="AV37" s="185">
        <v>0.2160925384517605</v>
      </c>
      <c r="AW37" s="183" t="s">
        <v>326</v>
      </c>
      <c r="AX37" s="183" t="s">
        <v>326</v>
      </c>
      <c r="AY37" s="187">
        <v>527</v>
      </c>
      <c r="AZ37" s="22">
        <v>6.698868692004576</v>
      </c>
      <c r="BA37" s="183" t="s">
        <v>326</v>
      </c>
      <c r="BB37" s="183" t="s">
        <v>326</v>
      </c>
      <c r="BC37" s="187">
        <v>243</v>
      </c>
      <c r="BD37" s="22">
        <v>3.0888521672810474</v>
      </c>
      <c r="BE37" s="23">
        <v>850</v>
      </c>
      <c r="BF37" s="22">
        <v>13.893479089869073</v>
      </c>
      <c r="BG37" s="183" t="s">
        <v>326</v>
      </c>
      <c r="BH37" s="183" t="s">
        <v>326</v>
      </c>
      <c r="BI37" s="187">
        <v>52</v>
      </c>
      <c r="BJ37" s="22">
        <v>0.6609889411465616</v>
      </c>
      <c r="BK37" s="183" t="s">
        <v>326</v>
      </c>
      <c r="BL37" s="183" t="s">
        <v>326</v>
      </c>
      <c r="BM37" s="187">
        <v>15</v>
      </c>
      <c r="BN37" s="22">
        <v>0.19066988686920044</v>
      </c>
      <c r="BO37" s="183" t="s">
        <v>326</v>
      </c>
      <c r="BP37" s="183" t="s">
        <v>326</v>
      </c>
      <c r="BQ37" s="187">
        <v>5</v>
      </c>
      <c r="BR37" s="22">
        <v>0.06355662895640016</v>
      </c>
      <c r="BS37" s="23">
        <v>72</v>
      </c>
      <c r="BT37" s="22">
        <v>0.9152154569721621</v>
      </c>
      <c r="BU37" s="183" t="s">
        <v>326</v>
      </c>
      <c r="BV37" s="183" t="s">
        <v>326</v>
      </c>
      <c r="BW37" s="184">
        <v>113</v>
      </c>
      <c r="BX37" s="22">
        <v>1.4363798144146436</v>
      </c>
      <c r="BY37" s="23">
        <v>7867</v>
      </c>
      <c r="BZ37" s="183" t="s">
        <v>326</v>
      </c>
      <c r="CA37" s="183" t="s">
        <v>326</v>
      </c>
      <c r="CB37" s="23">
        <v>6326</v>
      </c>
      <c r="CC37" s="22">
        <v>80.41184695563747</v>
      </c>
      <c r="CD37" s="23">
        <v>1541</v>
      </c>
      <c r="CE37" s="22">
        <v>19.588153044362528</v>
      </c>
    </row>
    <row r="38" spans="1:83" ht="12.75">
      <c r="A38" s="4">
        <v>35</v>
      </c>
      <c r="B38" s="4" t="s">
        <v>361</v>
      </c>
      <c r="C38" s="183" t="s">
        <v>326</v>
      </c>
      <c r="D38" s="183" t="s">
        <v>326</v>
      </c>
      <c r="E38" s="184">
        <v>15554</v>
      </c>
      <c r="F38" s="185">
        <v>92.58884457408179</v>
      </c>
      <c r="G38" s="183" t="s">
        <v>326</v>
      </c>
      <c r="H38" s="183" t="s">
        <v>326</v>
      </c>
      <c r="I38" s="187">
        <v>104</v>
      </c>
      <c r="J38" s="185">
        <v>0.6190844693136496</v>
      </c>
      <c r="K38" s="183" t="s">
        <v>326</v>
      </c>
      <c r="L38" s="183" t="s">
        <v>326</v>
      </c>
      <c r="M38" s="187">
        <v>10</v>
      </c>
      <c r="N38" s="22">
        <v>0.059527352818620156</v>
      </c>
      <c r="O38" s="183" t="s">
        <v>326</v>
      </c>
      <c r="P38" s="183" t="s">
        <v>326</v>
      </c>
      <c r="Q38" s="187">
        <v>480</v>
      </c>
      <c r="R38" s="22">
        <v>2.8573129352937676</v>
      </c>
      <c r="S38" s="183" t="s">
        <v>326</v>
      </c>
      <c r="T38" s="183" t="s">
        <v>326</v>
      </c>
      <c r="U38" s="187">
        <v>25</v>
      </c>
      <c r="V38" s="22">
        <v>0.14881838204655037</v>
      </c>
      <c r="W38" s="183" t="s">
        <v>326</v>
      </c>
      <c r="X38" s="183" t="s">
        <v>326</v>
      </c>
      <c r="Y38" s="187">
        <v>93</v>
      </c>
      <c r="Z38" s="22">
        <v>0.5536043812131675</v>
      </c>
      <c r="AA38" s="183" t="s">
        <v>326</v>
      </c>
      <c r="AB38" s="183" t="s">
        <v>326</v>
      </c>
      <c r="AC38" s="187">
        <v>50</v>
      </c>
      <c r="AD38" s="185">
        <v>0.29763676409310075</v>
      </c>
      <c r="AE38" s="183" t="s">
        <v>326</v>
      </c>
      <c r="AF38" s="183" t="s">
        <v>326</v>
      </c>
      <c r="AG38" s="187">
        <v>51</v>
      </c>
      <c r="AH38" s="22">
        <v>0.3035894993749628</v>
      </c>
      <c r="AI38" s="23">
        <v>219</v>
      </c>
      <c r="AJ38" s="22">
        <v>1.3036490267277814</v>
      </c>
      <c r="AK38" s="183" t="s">
        <v>326</v>
      </c>
      <c r="AL38" s="183" t="s">
        <v>326</v>
      </c>
      <c r="AM38" s="187">
        <v>110</v>
      </c>
      <c r="AN38" s="185">
        <v>0.6548008810048217</v>
      </c>
      <c r="AO38" s="183" t="s">
        <v>326</v>
      </c>
      <c r="AP38" s="183" t="s">
        <v>326</v>
      </c>
      <c r="AQ38" s="187">
        <v>44</v>
      </c>
      <c r="AR38" s="185">
        <v>0.2619203524019287</v>
      </c>
      <c r="AS38" s="183" t="s">
        <v>326</v>
      </c>
      <c r="AT38" s="183" t="s">
        <v>326</v>
      </c>
      <c r="AU38" s="187">
        <v>0</v>
      </c>
      <c r="AV38" s="185">
        <v>0</v>
      </c>
      <c r="AW38" s="183" t="s">
        <v>326</v>
      </c>
      <c r="AX38" s="183" t="s">
        <v>326</v>
      </c>
      <c r="AY38" s="187">
        <v>48</v>
      </c>
      <c r="AZ38" s="22">
        <v>0.28573129352937676</v>
      </c>
      <c r="BA38" s="183" t="s">
        <v>326</v>
      </c>
      <c r="BB38" s="183" t="s">
        <v>326</v>
      </c>
      <c r="BC38" s="187">
        <v>61</v>
      </c>
      <c r="BD38" s="22">
        <v>0.3631168521935829</v>
      </c>
      <c r="BE38" s="23">
        <v>202</v>
      </c>
      <c r="BF38" s="22">
        <v>1.5655693791297103</v>
      </c>
      <c r="BG38" s="183" t="s">
        <v>326</v>
      </c>
      <c r="BH38" s="183" t="s">
        <v>326</v>
      </c>
      <c r="BI38" s="187">
        <v>54</v>
      </c>
      <c r="BJ38" s="22">
        <v>0.32144770522054883</v>
      </c>
      <c r="BK38" s="183" t="s">
        <v>326</v>
      </c>
      <c r="BL38" s="183" t="s">
        <v>326</v>
      </c>
      <c r="BM38" s="187">
        <v>58</v>
      </c>
      <c r="BN38" s="22">
        <v>0.3452586463479969</v>
      </c>
      <c r="BO38" s="183" t="s">
        <v>326</v>
      </c>
      <c r="BP38" s="183" t="s">
        <v>326</v>
      </c>
      <c r="BQ38" s="187">
        <v>15</v>
      </c>
      <c r="BR38" s="22">
        <v>0.08929102922793024</v>
      </c>
      <c r="BS38" s="23">
        <v>127</v>
      </c>
      <c r="BT38" s="22">
        <v>0.7559973807964759</v>
      </c>
      <c r="BU38" s="183" t="s">
        <v>326</v>
      </c>
      <c r="BV38" s="183" t="s">
        <v>326</v>
      </c>
      <c r="BW38" s="184">
        <v>42</v>
      </c>
      <c r="BX38" s="22">
        <v>0.25001488183820464</v>
      </c>
      <c r="BY38" s="23">
        <v>16799</v>
      </c>
      <c r="BZ38" s="183" t="s">
        <v>326</v>
      </c>
      <c r="CA38" s="183" t="s">
        <v>326</v>
      </c>
      <c r="CB38" s="23">
        <v>16148</v>
      </c>
      <c r="CC38" s="22">
        <v>96.12476933150784</v>
      </c>
      <c r="CD38" s="23">
        <v>651</v>
      </c>
      <c r="CE38" s="22">
        <v>3.8752306684921725</v>
      </c>
    </row>
    <row r="39" spans="1:83" ht="12.75">
      <c r="A39" s="4">
        <v>36</v>
      </c>
      <c r="B39" s="4" t="s">
        <v>362</v>
      </c>
      <c r="C39" s="183" t="s">
        <v>326</v>
      </c>
      <c r="D39" s="183" t="s">
        <v>326</v>
      </c>
      <c r="E39" s="184">
        <v>6966</v>
      </c>
      <c r="F39" s="185">
        <v>88.04347826086956</v>
      </c>
      <c r="G39" s="183" t="s">
        <v>326</v>
      </c>
      <c r="H39" s="183" t="s">
        <v>326</v>
      </c>
      <c r="I39" s="187">
        <v>52</v>
      </c>
      <c r="J39" s="185">
        <v>0.6572295247724975</v>
      </c>
      <c r="K39" s="183" t="s">
        <v>326</v>
      </c>
      <c r="L39" s="183" t="s">
        <v>326</v>
      </c>
      <c r="M39" s="187">
        <v>8</v>
      </c>
      <c r="N39" s="22">
        <v>0.10111223458038424</v>
      </c>
      <c r="O39" s="183" t="s">
        <v>326</v>
      </c>
      <c r="P39" s="183" t="s">
        <v>326</v>
      </c>
      <c r="Q39" s="187">
        <v>267</v>
      </c>
      <c r="R39" s="22">
        <v>3.3746208291203237</v>
      </c>
      <c r="S39" s="183" t="s">
        <v>326</v>
      </c>
      <c r="T39" s="183" t="s">
        <v>326</v>
      </c>
      <c r="U39" s="187">
        <v>15</v>
      </c>
      <c r="V39" s="22">
        <v>0.1895854398382204</v>
      </c>
      <c r="W39" s="183" t="s">
        <v>326</v>
      </c>
      <c r="X39" s="183" t="s">
        <v>326</v>
      </c>
      <c r="Y39" s="187">
        <v>29</v>
      </c>
      <c r="Z39" s="22">
        <v>0.36653185035389285</v>
      </c>
      <c r="AA39" s="183" t="s">
        <v>326</v>
      </c>
      <c r="AB39" s="183" t="s">
        <v>326</v>
      </c>
      <c r="AC39" s="187">
        <v>37</v>
      </c>
      <c r="AD39" s="185">
        <v>0.467644084934277</v>
      </c>
      <c r="AE39" s="183" t="s">
        <v>326</v>
      </c>
      <c r="AF39" s="183" t="s">
        <v>326</v>
      </c>
      <c r="AG39" s="187">
        <v>38</v>
      </c>
      <c r="AH39" s="22">
        <v>0.4802831142568251</v>
      </c>
      <c r="AI39" s="23">
        <v>119</v>
      </c>
      <c r="AJ39" s="22">
        <v>1.5040444893832154</v>
      </c>
      <c r="AK39" s="183" t="s">
        <v>326</v>
      </c>
      <c r="AL39" s="183" t="s">
        <v>326</v>
      </c>
      <c r="AM39" s="187">
        <v>192</v>
      </c>
      <c r="AN39" s="185">
        <v>2.4266936299292214</v>
      </c>
      <c r="AO39" s="183" t="s">
        <v>326</v>
      </c>
      <c r="AP39" s="183" t="s">
        <v>326</v>
      </c>
      <c r="AQ39" s="187">
        <v>24</v>
      </c>
      <c r="AR39" s="185">
        <v>0.3033367037411527</v>
      </c>
      <c r="AS39" s="183" t="s">
        <v>326</v>
      </c>
      <c r="AT39" s="183" t="s">
        <v>326</v>
      </c>
      <c r="AU39" s="187">
        <v>9</v>
      </c>
      <c r="AV39" s="185">
        <v>0.11375126390293225</v>
      </c>
      <c r="AW39" s="183" t="s">
        <v>326</v>
      </c>
      <c r="AX39" s="183" t="s">
        <v>326</v>
      </c>
      <c r="AY39" s="187">
        <v>25</v>
      </c>
      <c r="AZ39" s="22">
        <v>0.3159757330637007</v>
      </c>
      <c r="BA39" s="183" t="s">
        <v>326</v>
      </c>
      <c r="BB39" s="183" t="s">
        <v>326</v>
      </c>
      <c r="BC39" s="187">
        <v>132</v>
      </c>
      <c r="BD39" s="22">
        <v>1.6683518705763396</v>
      </c>
      <c r="BE39" s="23">
        <v>250</v>
      </c>
      <c r="BF39" s="22">
        <v>4.828109201213347</v>
      </c>
      <c r="BG39" s="183" t="s">
        <v>326</v>
      </c>
      <c r="BH39" s="183" t="s">
        <v>326</v>
      </c>
      <c r="BI39" s="187">
        <v>39</v>
      </c>
      <c r="BJ39" s="22">
        <v>0.4929221435793731</v>
      </c>
      <c r="BK39" s="183" t="s">
        <v>326</v>
      </c>
      <c r="BL39" s="183" t="s">
        <v>326</v>
      </c>
      <c r="BM39" s="187">
        <v>17</v>
      </c>
      <c r="BN39" s="22">
        <v>0.21486349848331646</v>
      </c>
      <c r="BO39" s="183" t="s">
        <v>326</v>
      </c>
      <c r="BP39" s="183" t="s">
        <v>326</v>
      </c>
      <c r="BQ39" s="187">
        <v>11</v>
      </c>
      <c r="BR39" s="22">
        <v>0.1390293225480283</v>
      </c>
      <c r="BS39" s="23">
        <v>67</v>
      </c>
      <c r="BT39" s="22">
        <v>0.8468149646107179</v>
      </c>
      <c r="BU39" s="183" t="s">
        <v>326</v>
      </c>
      <c r="BV39" s="183" t="s">
        <v>326</v>
      </c>
      <c r="BW39" s="184">
        <v>51</v>
      </c>
      <c r="BX39" s="22">
        <v>0.6445904954499495</v>
      </c>
      <c r="BY39" s="23">
        <v>7912</v>
      </c>
      <c r="BZ39" s="183" t="s">
        <v>326</v>
      </c>
      <c r="CA39" s="183" t="s">
        <v>326</v>
      </c>
      <c r="CB39" s="23">
        <v>7293</v>
      </c>
      <c r="CC39" s="22">
        <v>92.17644084934277</v>
      </c>
      <c r="CD39" s="23">
        <v>619</v>
      </c>
      <c r="CE39" s="22">
        <v>7.823559150657229</v>
      </c>
    </row>
    <row r="40" spans="1:83" ht="12.75">
      <c r="A40" s="4">
        <v>37</v>
      </c>
      <c r="B40" s="4" t="s">
        <v>363</v>
      </c>
      <c r="C40" s="183" t="s">
        <v>326</v>
      </c>
      <c r="D40" s="183" t="s">
        <v>326</v>
      </c>
      <c r="E40" s="184">
        <v>5227</v>
      </c>
      <c r="F40" s="185">
        <v>62.72650906036241</v>
      </c>
      <c r="G40" s="183" t="s">
        <v>326</v>
      </c>
      <c r="H40" s="183" t="s">
        <v>326</v>
      </c>
      <c r="I40" s="187">
        <v>157</v>
      </c>
      <c r="J40" s="185">
        <v>1.8840753630145206</v>
      </c>
      <c r="K40" s="183" t="s">
        <v>326</v>
      </c>
      <c r="L40" s="183" t="s">
        <v>326</v>
      </c>
      <c r="M40" s="187">
        <v>3</v>
      </c>
      <c r="N40" s="22">
        <v>0.03600144005760231</v>
      </c>
      <c r="O40" s="183" t="s">
        <v>326</v>
      </c>
      <c r="P40" s="183" t="s">
        <v>326</v>
      </c>
      <c r="Q40" s="187">
        <v>1487</v>
      </c>
      <c r="R40" s="22">
        <v>17.84471378855154</v>
      </c>
      <c r="S40" s="183" t="s">
        <v>326</v>
      </c>
      <c r="T40" s="183" t="s">
        <v>326</v>
      </c>
      <c r="U40" s="187">
        <v>32</v>
      </c>
      <c r="V40" s="22">
        <v>0.3840153606144246</v>
      </c>
      <c r="W40" s="183" t="s">
        <v>326</v>
      </c>
      <c r="X40" s="183" t="s">
        <v>326</v>
      </c>
      <c r="Y40" s="187">
        <v>41</v>
      </c>
      <c r="Z40" s="22">
        <v>0.4920196807872315</v>
      </c>
      <c r="AA40" s="183" t="s">
        <v>326</v>
      </c>
      <c r="AB40" s="183" t="s">
        <v>326</v>
      </c>
      <c r="AC40" s="187">
        <v>127</v>
      </c>
      <c r="AD40" s="185">
        <v>1.5240609624384975</v>
      </c>
      <c r="AE40" s="183" t="s">
        <v>326</v>
      </c>
      <c r="AF40" s="183" t="s">
        <v>326</v>
      </c>
      <c r="AG40" s="187">
        <v>104</v>
      </c>
      <c r="AH40" s="22">
        <v>1.24804992199688</v>
      </c>
      <c r="AI40" s="23">
        <v>304</v>
      </c>
      <c r="AJ40" s="22">
        <v>3.6481459258370332</v>
      </c>
      <c r="AK40" s="183" t="s">
        <v>326</v>
      </c>
      <c r="AL40" s="183" t="s">
        <v>326</v>
      </c>
      <c r="AM40" s="187">
        <v>188</v>
      </c>
      <c r="AN40" s="185">
        <v>2.2560902436097443</v>
      </c>
      <c r="AO40" s="183" t="s">
        <v>326</v>
      </c>
      <c r="AP40" s="183" t="s">
        <v>326</v>
      </c>
      <c r="AQ40" s="187">
        <v>61</v>
      </c>
      <c r="AR40" s="185">
        <v>0.7320292811712469</v>
      </c>
      <c r="AS40" s="183" t="s">
        <v>326</v>
      </c>
      <c r="AT40" s="183" t="s">
        <v>326</v>
      </c>
      <c r="AU40" s="187">
        <v>62</v>
      </c>
      <c r="AV40" s="185">
        <v>0.7440297611904476</v>
      </c>
      <c r="AW40" s="183" t="s">
        <v>326</v>
      </c>
      <c r="AX40" s="183" t="s">
        <v>326</v>
      </c>
      <c r="AY40" s="187">
        <v>346</v>
      </c>
      <c r="AZ40" s="22">
        <v>4.152166086643465</v>
      </c>
      <c r="BA40" s="183" t="s">
        <v>326</v>
      </c>
      <c r="BB40" s="183" t="s">
        <v>326</v>
      </c>
      <c r="BC40" s="187">
        <v>201</v>
      </c>
      <c r="BD40" s="22">
        <v>2.4120964838593544</v>
      </c>
      <c r="BE40" s="23">
        <v>657</v>
      </c>
      <c r="BF40" s="22">
        <v>10.296411856474258</v>
      </c>
      <c r="BG40" s="183" t="s">
        <v>326</v>
      </c>
      <c r="BH40" s="183" t="s">
        <v>326</v>
      </c>
      <c r="BI40" s="187">
        <v>80</v>
      </c>
      <c r="BJ40" s="22">
        <v>0.9600384015360613</v>
      </c>
      <c r="BK40" s="183" t="s">
        <v>326</v>
      </c>
      <c r="BL40" s="183" t="s">
        <v>326</v>
      </c>
      <c r="BM40" s="187">
        <v>35</v>
      </c>
      <c r="BN40" s="22">
        <v>0.4200168006720269</v>
      </c>
      <c r="BO40" s="183" t="s">
        <v>326</v>
      </c>
      <c r="BP40" s="183" t="s">
        <v>326</v>
      </c>
      <c r="BQ40" s="187">
        <v>13</v>
      </c>
      <c r="BR40" s="22">
        <v>0.15600624024961</v>
      </c>
      <c r="BS40" s="23">
        <v>128</v>
      </c>
      <c r="BT40" s="22">
        <v>1.5360614424576984</v>
      </c>
      <c r="BU40" s="183" t="s">
        <v>326</v>
      </c>
      <c r="BV40" s="183" t="s">
        <v>326</v>
      </c>
      <c r="BW40" s="184">
        <v>169</v>
      </c>
      <c r="BX40" s="22">
        <v>2.02808112324493</v>
      </c>
      <c r="BY40" s="23">
        <v>8333</v>
      </c>
      <c r="BZ40" s="183" t="s">
        <v>326</v>
      </c>
      <c r="CA40" s="183" t="s">
        <v>326</v>
      </c>
      <c r="CB40" s="23">
        <v>6874</v>
      </c>
      <c r="CC40" s="22">
        <v>82.49129965198608</v>
      </c>
      <c r="CD40" s="23">
        <v>1459</v>
      </c>
      <c r="CE40" s="22">
        <v>17.50870034801392</v>
      </c>
    </row>
    <row r="41" spans="1:83" ht="12.75">
      <c r="A41" s="4">
        <v>38</v>
      </c>
      <c r="B41" s="4" t="s">
        <v>364</v>
      </c>
      <c r="C41" s="183" t="s">
        <v>326</v>
      </c>
      <c r="D41" s="183" t="s">
        <v>326</v>
      </c>
      <c r="E41" s="184">
        <v>6232</v>
      </c>
      <c r="F41" s="185">
        <v>68.28092472882655</v>
      </c>
      <c r="G41" s="183" t="s">
        <v>326</v>
      </c>
      <c r="H41" s="183" t="s">
        <v>326</v>
      </c>
      <c r="I41" s="187">
        <v>159</v>
      </c>
      <c r="J41" s="185">
        <v>1.7420839268105621</v>
      </c>
      <c r="K41" s="183" t="s">
        <v>326</v>
      </c>
      <c r="L41" s="183" t="s">
        <v>326</v>
      </c>
      <c r="M41" s="187">
        <v>1</v>
      </c>
      <c r="N41" s="22">
        <v>0.010956502684343158</v>
      </c>
      <c r="O41" s="183" t="s">
        <v>326</v>
      </c>
      <c r="P41" s="183" t="s">
        <v>326</v>
      </c>
      <c r="Q41" s="187">
        <v>1065</v>
      </c>
      <c r="R41" s="22">
        <v>11.668675358825462</v>
      </c>
      <c r="S41" s="183" t="s">
        <v>326</v>
      </c>
      <c r="T41" s="183" t="s">
        <v>326</v>
      </c>
      <c r="U41" s="187">
        <v>20</v>
      </c>
      <c r="V41" s="22">
        <v>0.21913005368686314</v>
      </c>
      <c r="W41" s="183" t="s">
        <v>326</v>
      </c>
      <c r="X41" s="183" t="s">
        <v>326</v>
      </c>
      <c r="Y41" s="187">
        <v>33</v>
      </c>
      <c r="Z41" s="22">
        <v>0.3615645885833242</v>
      </c>
      <c r="AA41" s="183" t="s">
        <v>326</v>
      </c>
      <c r="AB41" s="183" t="s">
        <v>326</v>
      </c>
      <c r="AC41" s="187">
        <v>119</v>
      </c>
      <c r="AD41" s="185">
        <v>1.3038238194368357</v>
      </c>
      <c r="AE41" s="183" t="s">
        <v>326</v>
      </c>
      <c r="AF41" s="183" t="s">
        <v>326</v>
      </c>
      <c r="AG41" s="187">
        <v>87</v>
      </c>
      <c r="AH41" s="22">
        <v>0.9532157335378547</v>
      </c>
      <c r="AI41" s="23">
        <v>259</v>
      </c>
      <c r="AJ41" s="22">
        <v>2.837734195244878</v>
      </c>
      <c r="AK41" s="183" t="s">
        <v>326</v>
      </c>
      <c r="AL41" s="183" t="s">
        <v>326</v>
      </c>
      <c r="AM41" s="187">
        <v>367</v>
      </c>
      <c r="AN41" s="185">
        <v>4.021036485153939</v>
      </c>
      <c r="AO41" s="183" t="s">
        <v>326</v>
      </c>
      <c r="AP41" s="183" t="s">
        <v>326</v>
      </c>
      <c r="AQ41" s="187">
        <v>64</v>
      </c>
      <c r="AR41" s="185">
        <v>0.7012161717979621</v>
      </c>
      <c r="AS41" s="183" t="s">
        <v>326</v>
      </c>
      <c r="AT41" s="183" t="s">
        <v>326</v>
      </c>
      <c r="AU41" s="187">
        <v>115</v>
      </c>
      <c r="AV41" s="185">
        <v>1.2599978086994632</v>
      </c>
      <c r="AW41" s="183" t="s">
        <v>326</v>
      </c>
      <c r="AX41" s="183" t="s">
        <v>326</v>
      </c>
      <c r="AY41" s="187">
        <v>304</v>
      </c>
      <c r="AZ41" s="22">
        <v>3.33077681604032</v>
      </c>
      <c r="BA41" s="183" t="s">
        <v>326</v>
      </c>
      <c r="BB41" s="183" t="s">
        <v>326</v>
      </c>
      <c r="BC41" s="187">
        <v>297</v>
      </c>
      <c r="BD41" s="22">
        <v>3.2540812972499182</v>
      </c>
      <c r="BE41" s="23">
        <v>850</v>
      </c>
      <c r="BF41" s="22">
        <v>12.567108578941603</v>
      </c>
      <c r="BG41" s="183" t="s">
        <v>326</v>
      </c>
      <c r="BH41" s="183" t="s">
        <v>326</v>
      </c>
      <c r="BI41" s="187">
        <v>83</v>
      </c>
      <c r="BJ41" s="22">
        <v>0.9093897228004821</v>
      </c>
      <c r="BK41" s="183" t="s">
        <v>326</v>
      </c>
      <c r="BL41" s="183" t="s">
        <v>326</v>
      </c>
      <c r="BM41" s="187">
        <v>27</v>
      </c>
      <c r="BN41" s="22">
        <v>0.29582557247726526</v>
      </c>
      <c r="BO41" s="183" t="s">
        <v>326</v>
      </c>
      <c r="BP41" s="183" t="s">
        <v>326</v>
      </c>
      <c r="BQ41" s="187">
        <v>20</v>
      </c>
      <c r="BR41" s="22">
        <v>0.21913005368686314</v>
      </c>
      <c r="BS41" s="23">
        <v>130</v>
      </c>
      <c r="BT41" s="22">
        <v>1.4243453489646107</v>
      </c>
      <c r="BU41" s="183" t="s">
        <v>326</v>
      </c>
      <c r="BV41" s="183" t="s">
        <v>326</v>
      </c>
      <c r="BW41" s="184">
        <v>134</v>
      </c>
      <c r="BX41" s="22">
        <v>1.4681713597019832</v>
      </c>
      <c r="BY41" s="23">
        <v>9127</v>
      </c>
      <c r="BZ41" s="183" t="s">
        <v>326</v>
      </c>
      <c r="CA41" s="183" t="s">
        <v>326</v>
      </c>
      <c r="CB41" s="23">
        <v>7457</v>
      </c>
      <c r="CC41" s="22">
        <v>81.70264051714693</v>
      </c>
      <c r="CD41" s="23">
        <v>1670</v>
      </c>
      <c r="CE41" s="22">
        <v>18.297359482853075</v>
      </c>
    </row>
    <row r="42" spans="1:83" ht="12.75">
      <c r="A42" s="4">
        <v>39</v>
      </c>
      <c r="B42" s="4" t="s">
        <v>112</v>
      </c>
      <c r="C42" s="183" t="s">
        <v>326</v>
      </c>
      <c r="D42" s="183" t="s">
        <v>326</v>
      </c>
      <c r="E42" s="184">
        <v>7940</v>
      </c>
      <c r="F42" s="185">
        <v>93.64311829225144</v>
      </c>
      <c r="G42" s="183" t="s">
        <v>326</v>
      </c>
      <c r="H42" s="183" t="s">
        <v>326</v>
      </c>
      <c r="I42" s="187">
        <v>33</v>
      </c>
      <c r="J42" s="185">
        <v>0.38919683924991155</v>
      </c>
      <c r="K42" s="183" t="s">
        <v>326</v>
      </c>
      <c r="L42" s="183" t="s">
        <v>326</v>
      </c>
      <c r="M42" s="187">
        <v>2</v>
      </c>
      <c r="N42" s="22">
        <v>0.023587687227267368</v>
      </c>
      <c r="O42" s="183" t="s">
        <v>326</v>
      </c>
      <c r="P42" s="183" t="s">
        <v>326</v>
      </c>
      <c r="Q42" s="187">
        <v>257</v>
      </c>
      <c r="R42" s="22">
        <v>3.0310178087038566</v>
      </c>
      <c r="S42" s="183" t="s">
        <v>326</v>
      </c>
      <c r="T42" s="183" t="s">
        <v>326</v>
      </c>
      <c r="U42" s="187">
        <v>8</v>
      </c>
      <c r="V42" s="22">
        <v>0.09435074890906947</v>
      </c>
      <c r="W42" s="183" t="s">
        <v>326</v>
      </c>
      <c r="X42" s="183" t="s">
        <v>326</v>
      </c>
      <c r="Y42" s="187">
        <v>23</v>
      </c>
      <c r="Z42" s="22">
        <v>0.27125840311357474</v>
      </c>
      <c r="AA42" s="183" t="s">
        <v>326</v>
      </c>
      <c r="AB42" s="183" t="s">
        <v>326</v>
      </c>
      <c r="AC42" s="187">
        <v>18</v>
      </c>
      <c r="AD42" s="185">
        <v>0.2122891850454063</v>
      </c>
      <c r="AE42" s="183" t="s">
        <v>326</v>
      </c>
      <c r="AF42" s="183" t="s">
        <v>326</v>
      </c>
      <c r="AG42" s="187">
        <v>21</v>
      </c>
      <c r="AH42" s="22">
        <v>0.24767071588630735</v>
      </c>
      <c r="AI42" s="23">
        <v>70</v>
      </c>
      <c r="AJ42" s="22">
        <v>0.8255690529543579</v>
      </c>
      <c r="AK42" s="183" t="s">
        <v>326</v>
      </c>
      <c r="AL42" s="183" t="s">
        <v>326</v>
      </c>
      <c r="AM42" s="187">
        <v>42</v>
      </c>
      <c r="AN42" s="185">
        <v>0.4953414317726147</v>
      </c>
      <c r="AO42" s="183" t="s">
        <v>326</v>
      </c>
      <c r="AP42" s="183" t="s">
        <v>326</v>
      </c>
      <c r="AQ42" s="187">
        <v>5</v>
      </c>
      <c r="AR42" s="185">
        <v>0.05896921806816842</v>
      </c>
      <c r="AS42" s="183" t="s">
        <v>326</v>
      </c>
      <c r="AT42" s="183" t="s">
        <v>326</v>
      </c>
      <c r="AU42" s="187">
        <v>11</v>
      </c>
      <c r="AV42" s="185">
        <v>0.12973227974997054</v>
      </c>
      <c r="AW42" s="183" t="s">
        <v>326</v>
      </c>
      <c r="AX42" s="183" t="s">
        <v>326</v>
      </c>
      <c r="AY42" s="187">
        <v>14</v>
      </c>
      <c r="AZ42" s="22">
        <v>0.16511381059087157</v>
      </c>
      <c r="BA42" s="183" t="s">
        <v>326</v>
      </c>
      <c r="BB42" s="183" t="s">
        <v>326</v>
      </c>
      <c r="BC42" s="187">
        <v>45</v>
      </c>
      <c r="BD42" s="22">
        <v>0.5307229626135158</v>
      </c>
      <c r="BE42" s="23">
        <v>72</v>
      </c>
      <c r="BF42" s="22">
        <v>1.379879702795141</v>
      </c>
      <c r="BG42" s="183" t="s">
        <v>326</v>
      </c>
      <c r="BH42" s="183" t="s">
        <v>326</v>
      </c>
      <c r="BI42" s="187">
        <v>25</v>
      </c>
      <c r="BJ42" s="22">
        <v>0.2948460903408421</v>
      </c>
      <c r="BK42" s="183" t="s">
        <v>326</v>
      </c>
      <c r="BL42" s="183" t="s">
        <v>326</v>
      </c>
      <c r="BM42" s="187">
        <v>10</v>
      </c>
      <c r="BN42" s="22">
        <v>0.11793843613633684</v>
      </c>
      <c r="BO42" s="183" t="s">
        <v>326</v>
      </c>
      <c r="BP42" s="183" t="s">
        <v>326</v>
      </c>
      <c r="BQ42" s="187">
        <v>11</v>
      </c>
      <c r="BR42" s="22">
        <v>0.12973227974997054</v>
      </c>
      <c r="BS42" s="23">
        <v>46</v>
      </c>
      <c r="BT42" s="22">
        <v>0.5425168062271495</v>
      </c>
      <c r="BU42" s="183" t="s">
        <v>326</v>
      </c>
      <c r="BV42" s="183" t="s">
        <v>326</v>
      </c>
      <c r="BW42" s="184">
        <v>14</v>
      </c>
      <c r="BX42" s="22">
        <v>0.16511381059087157</v>
      </c>
      <c r="BY42" s="23">
        <v>8479</v>
      </c>
      <c r="BZ42" s="183" t="s">
        <v>326</v>
      </c>
      <c r="CA42" s="183" t="s">
        <v>326</v>
      </c>
      <c r="CB42" s="23">
        <v>8232</v>
      </c>
      <c r="CC42" s="22">
        <v>97.08692062743248</v>
      </c>
      <c r="CD42" s="23">
        <v>247</v>
      </c>
      <c r="CE42" s="22">
        <v>2.9130793725675197</v>
      </c>
    </row>
    <row r="43" spans="1:83" ht="12.75">
      <c r="A43" s="4">
        <v>40</v>
      </c>
      <c r="B43" s="4" t="s">
        <v>365</v>
      </c>
      <c r="C43" s="183" t="s">
        <v>326</v>
      </c>
      <c r="D43" s="183" t="s">
        <v>326</v>
      </c>
      <c r="E43" s="184">
        <v>7996</v>
      </c>
      <c r="F43" s="185">
        <v>92.1622867680959</v>
      </c>
      <c r="G43" s="183" t="s">
        <v>326</v>
      </c>
      <c r="H43" s="183" t="s">
        <v>326</v>
      </c>
      <c r="I43" s="187">
        <v>42</v>
      </c>
      <c r="J43" s="185">
        <v>0.48409405255878285</v>
      </c>
      <c r="K43" s="183" t="s">
        <v>326</v>
      </c>
      <c r="L43" s="183" t="s">
        <v>326</v>
      </c>
      <c r="M43" s="187">
        <v>43</v>
      </c>
      <c r="N43" s="22">
        <v>0.49562010142923</v>
      </c>
      <c r="O43" s="183" t="s">
        <v>326</v>
      </c>
      <c r="P43" s="183" t="s">
        <v>326</v>
      </c>
      <c r="Q43" s="187">
        <v>429</v>
      </c>
      <c r="R43" s="22">
        <v>4.944674965421854</v>
      </c>
      <c r="S43" s="183" t="s">
        <v>326</v>
      </c>
      <c r="T43" s="183" t="s">
        <v>326</v>
      </c>
      <c r="U43" s="187">
        <v>8</v>
      </c>
      <c r="V43" s="22">
        <v>0.09220839096357768</v>
      </c>
      <c r="W43" s="183" t="s">
        <v>326</v>
      </c>
      <c r="X43" s="183" t="s">
        <v>326</v>
      </c>
      <c r="Y43" s="187">
        <v>22</v>
      </c>
      <c r="Z43" s="22">
        <v>0.2535730751498386</v>
      </c>
      <c r="AA43" s="183" t="s">
        <v>326</v>
      </c>
      <c r="AB43" s="183" t="s">
        <v>326</v>
      </c>
      <c r="AC43" s="187">
        <v>14</v>
      </c>
      <c r="AD43" s="185">
        <v>0.16136468418626093</v>
      </c>
      <c r="AE43" s="183" t="s">
        <v>326</v>
      </c>
      <c r="AF43" s="183" t="s">
        <v>326</v>
      </c>
      <c r="AG43" s="187">
        <v>14</v>
      </c>
      <c r="AH43" s="22">
        <v>0.16136468418626093</v>
      </c>
      <c r="AI43" s="23">
        <v>58</v>
      </c>
      <c r="AJ43" s="22">
        <v>0.6685108344859382</v>
      </c>
      <c r="AK43" s="183" t="s">
        <v>326</v>
      </c>
      <c r="AL43" s="183" t="s">
        <v>326</v>
      </c>
      <c r="AM43" s="187">
        <v>31</v>
      </c>
      <c r="AN43" s="185">
        <v>0.35730751498386354</v>
      </c>
      <c r="AO43" s="183" t="s">
        <v>326</v>
      </c>
      <c r="AP43" s="183" t="s">
        <v>326</v>
      </c>
      <c r="AQ43" s="187">
        <v>0</v>
      </c>
      <c r="AR43" s="185">
        <v>0</v>
      </c>
      <c r="AS43" s="183" t="s">
        <v>326</v>
      </c>
      <c r="AT43" s="183" t="s">
        <v>326</v>
      </c>
      <c r="AU43" s="187">
        <v>0</v>
      </c>
      <c r="AV43" s="185">
        <v>0</v>
      </c>
      <c r="AW43" s="183" t="s">
        <v>326</v>
      </c>
      <c r="AX43" s="183" t="s">
        <v>326</v>
      </c>
      <c r="AY43" s="187">
        <v>16</v>
      </c>
      <c r="AZ43" s="22">
        <v>0.18441678192715535</v>
      </c>
      <c r="BA43" s="183" t="s">
        <v>326</v>
      </c>
      <c r="BB43" s="183" t="s">
        <v>326</v>
      </c>
      <c r="BC43" s="187">
        <v>20</v>
      </c>
      <c r="BD43" s="22">
        <v>0.23052097740894423</v>
      </c>
      <c r="BE43" s="23">
        <v>47</v>
      </c>
      <c r="BF43" s="22">
        <v>0.772245274319963</v>
      </c>
      <c r="BG43" s="183" t="s">
        <v>326</v>
      </c>
      <c r="BH43" s="183" t="s">
        <v>326</v>
      </c>
      <c r="BI43" s="187">
        <v>24</v>
      </c>
      <c r="BJ43" s="22">
        <v>0.2766251728907331</v>
      </c>
      <c r="BK43" s="183" t="s">
        <v>326</v>
      </c>
      <c r="BL43" s="183" t="s">
        <v>326</v>
      </c>
      <c r="BM43" s="187">
        <v>7</v>
      </c>
      <c r="BN43" s="22">
        <v>0.08068234209313047</v>
      </c>
      <c r="BO43" s="183" t="s">
        <v>326</v>
      </c>
      <c r="BP43" s="183" t="s">
        <v>326</v>
      </c>
      <c r="BQ43" s="187">
        <v>3</v>
      </c>
      <c r="BR43" s="22">
        <v>0.034578146611341634</v>
      </c>
      <c r="BS43" s="23">
        <v>34</v>
      </c>
      <c r="BT43" s="22">
        <v>0.39188566159520516</v>
      </c>
      <c r="BU43" s="183" t="s">
        <v>326</v>
      </c>
      <c r="BV43" s="183" t="s">
        <v>326</v>
      </c>
      <c r="BW43" s="184">
        <v>7</v>
      </c>
      <c r="BX43" s="22">
        <v>0.08068234209313047</v>
      </c>
      <c r="BY43" s="23">
        <v>8676</v>
      </c>
      <c r="BZ43" s="183" t="s">
        <v>326</v>
      </c>
      <c r="CA43" s="183" t="s">
        <v>326</v>
      </c>
      <c r="CB43" s="23">
        <v>8510</v>
      </c>
      <c r="CC43" s="22">
        <v>98.08667588750576</v>
      </c>
      <c r="CD43" s="23">
        <v>166</v>
      </c>
      <c r="CE43" s="22">
        <v>1.913324112494237</v>
      </c>
    </row>
    <row r="44" spans="1:83" ht="12.75">
      <c r="A44" s="4">
        <v>41</v>
      </c>
      <c r="B44" s="4" t="s">
        <v>366</v>
      </c>
      <c r="C44" s="183" t="s">
        <v>326</v>
      </c>
      <c r="D44" s="183" t="s">
        <v>326</v>
      </c>
      <c r="E44" s="184">
        <v>6105</v>
      </c>
      <c r="F44" s="185">
        <v>65.98573281452659</v>
      </c>
      <c r="G44" s="183" t="s">
        <v>326</v>
      </c>
      <c r="H44" s="183" t="s">
        <v>326</v>
      </c>
      <c r="I44" s="187">
        <v>207</v>
      </c>
      <c r="J44" s="185">
        <v>2.237354085603113</v>
      </c>
      <c r="K44" s="183" t="s">
        <v>326</v>
      </c>
      <c r="L44" s="183" t="s">
        <v>326</v>
      </c>
      <c r="M44" s="187">
        <v>2</v>
      </c>
      <c r="N44" s="22">
        <v>0.021616947686986597</v>
      </c>
      <c r="O44" s="183" t="s">
        <v>326</v>
      </c>
      <c r="P44" s="183" t="s">
        <v>326</v>
      </c>
      <c r="Q44" s="187">
        <v>1496</v>
      </c>
      <c r="R44" s="22">
        <v>16.169476869865974</v>
      </c>
      <c r="S44" s="183" t="s">
        <v>326</v>
      </c>
      <c r="T44" s="183" t="s">
        <v>326</v>
      </c>
      <c r="U44" s="187">
        <v>28</v>
      </c>
      <c r="V44" s="22">
        <v>0.3026372676178124</v>
      </c>
      <c r="W44" s="183" t="s">
        <v>326</v>
      </c>
      <c r="X44" s="183" t="s">
        <v>326</v>
      </c>
      <c r="Y44" s="187">
        <v>67</v>
      </c>
      <c r="Z44" s="22">
        <v>0.724167747514051</v>
      </c>
      <c r="AA44" s="183" t="s">
        <v>326</v>
      </c>
      <c r="AB44" s="183" t="s">
        <v>326</v>
      </c>
      <c r="AC44" s="187">
        <v>106</v>
      </c>
      <c r="AD44" s="185">
        <v>1.1456982274102896</v>
      </c>
      <c r="AE44" s="183" t="s">
        <v>326</v>
      </c>
      <c r="AF44" s="183" t="s">
        <v>326</v>
      </c>
      <c r="AG44" s="187">
        <v>88</v>
      </c>
      <c r="AH44" s="22">
        <v>0.9511456982274102</v>
      </c>
      <c r="AI44" s="23">
        <v>289</v>
      </c>
      <c r="AJ44" s="22">
        <v>3.1236489407695633</v>
      </c>
      <c r="AK44" s="183" t="s">
        <v>326</v>
      </c>
      <c r="AL44" s="183" t="s">
        <v>326</v>
      </c>
      <c r="AM44" s="187">
        <v>199</v>
      </c>
      <c r="AN44" s="185">
        <v>2.1508862948551664</v>
      </c>
      <c r="AO44" s="183" t="s">
        <v>326</v>
      </c>
      <c r="AP44" s="183" t="s">
        <v>326</v>
      </c>
      <c r="AQ44" s="187">
        <v>60</v>
      </c>
      <c r="AR44" s="185">
        <v>0.648508430609598</v>
      </c>
      <c r="AS44" s="183" t="s">
        <v>326</v>
      </c>
      <c r="AT44" s="183" t="s">
        <v>326</v>
      </c>
      <c r="AU44" s="187">
        <v>174</v>
      </c>
      <c r="AV44" s="185">
        <v>1.880674448767834</v>
      </c>
      <c r="AW44" s="183" t="s">
        <v>326</v>
      </c>
      <c r="AX44" s="183" t="s">
        <v>326</v>
      </c>
      <c r="AY44" s="187">
        <v>194</v>
      </c>
      <c r="AZ44" s="22">
        <v>2.0968439256376996</v>
      </c>
      <c r="BA44" s="183" t="s">
        <v>326</v>
      </c>
      <c r="BB44" s="183" t="s">
        <v>326</v>
      </c>
      <c r="BC44" s="187">
        <v>198</v>
      </c>
      <c r="BD44" s="22">
        <v>2.140077821011673</v>
      </c>
      <c r="BE44" s="23">
        <v>627</v>
      </c>
      <c r="BF44" s="22">
        <v>8.91699092088197</v>
      </c>
      <c r="BG44" s="183" t="s">
        <v>326</v>
      </c>
      <c r="BH44" s="183" t="s">
        <v>326</v>
      </c>
      <c r="BI44" s="187">
        <v>102</v>
      </c>
      <c r="BJ44" s="22">
        <v>1.1024643320363166</v>
      </c>
      <c r="BK44" s="183" t="s">
        <v>326</v>
      </c>
      <c r="BL44" s="183" t="s">
        <v>326</v>
      </c>
      <c r="BM44" s="187">
        <v>60</v>
      </c>
      <c r="BN44" s="22">
        <v>0.648508430609598</v>
      </c>
      <c r="BO44" s="183" t="s">
        <v>326</v>
      </c>
      <c r="BP44" s="183" t="s">
        <v>326</v>
      </c>
      <c r="BQ44" s="187">
        <v>17</v>
      </c>
      <c r="BR44" s="22">
        <v>0.18374405533938606</v>
      </c>
      <c r="BS44" s="23">
        <v>179</v>
      </c>
      <c r="BT44" s="22">
        <v>1.9347168179853005</v>
      </c>
      <c r="BU44" s="183" t="s">
        <v>326</v>
      </c>
      <c r="BV44" s="183" t="s">
        <v>326</v>
      </c>
      <c r="BW44" s="184">
        <v>149</v>
      </c>
      <c r="BX44" s="22">
        <v>1.6104626026805013</v>
      </c>
      <c r="BY44" s="23">
        <v>9252</v>
      </c>
      <c r="BZ44" s="183" t="s">
        <v>326</v>
      </c>
      <c r="CA44" s="183" t="s">
        <v>326</v>
      </c>
      <c r="CB44" s="23">
        <v>7810</v>
      </c>
      <c r="CC44" s="22">
        <v>84.41418071768267</v>
      </c>
      <c r="CD44" s="23">
        <v>1442</v>
      </c>
      <c r="CE44" s="22">
        <v>15.585819282317336</v>
      </c>
    </row>
    <row r="45" spans="1:83" s="18" customFormat="1" ht="12.75">
      <c r="A45" s="18">
        <v>42</v>
      </c>
      <c r="B45" s="18" t="s">
        <v>113</v>
      </c>
      <c r="C45" s="188" t="s">
        <v>326</v>
      </c>
      <c r="D45" s="188" t="s">
        <v>326</v>
      </c>
      <c r="E45" s="189">
        <v>14744</v>
      </c>
      <c r="F45" s="140">
        <v>87.40292844863359</v>
      </c>
      <c r="G45" s="188" t="s">
        <v>326</v>
      </c>
      <c r="H45" s="188" t="s">
        <v>326</v>
      </c>
      <c r="I45" s="190">
        <v>131</v>
      </c>
      <c r="J45" s="140">
        <v>0.776572410931294</v>
      </c>
      <c r="K45" s="188" t="s">
        <v>326</v>
      </c>
      <c r="L45" s="188" t="s">
        <v>326</v>
      </c>
      <c r="M45" s="190">
        <v>30</v>
      </c>
      <c r="N45" s="141">
        <v>0.1778410101369376</v>
      </c>
      <c r="O45" s="188" t="s">
        <v>326</v>
      </c>
      <c r="P45" s="188" t="s">
        <v>326</v>
      </c>
      <c r="Q45" s="190">
        <v>896</v>
      </c>
      <c r="R45" s="141">
        <v>5.311518169423202</v>
      </c>
      <c r="S45" s="188" t="s">
        <v>326</v>
      </c>
      <c r="T45" s="188" t="s">
        <v>326</v>
      </c>
      <c r="U45" s="190">
        <v>26</v>
      </c>
      <c r="V45" s="141">
        <v>0.15412887545201256</v>
      </c>
      <c r="W45" s="188" t="s">
        <v>326</v>
      </c>
      <c r="X45" s="188" t="s">
        <v>326</v>
      </c>
      <c r="Y45" s="190">
        <v>55</v>
      </c>
      <c r="Z45" s="141">
        <v>0.3260418519177189</v>
      </c>
      <c r="AA45" s="188" t="s">
        <v>326</v>
      </c>
      <c r="AB45" s="188" t="s">
        <v>326</v>
      </c>
      <c r="AC45" s="190">
        <v>125</v>
      </c>
      <c r="AD45" s="140">
        <v>0.7410042089039065</v>
      </c>
      <c r="AE45" s="188" t="s">
        <v>326</v>
      </c>
      <c r="AF45" s="188" t="s">
        <v>326</v>
      </c>
      <c r="AG45" s="190">
        <v>84</v>
      </c>
      <c r="AH45" s="141">
        <v>0.49795482838342525</v>
      </c>
      <c r="AI45" s="146">
        <v>290</v>
      </c>
      <c r="AJ45" s="141">
        <v>1.7191297646570631</v>
      </c>
      <c r="AK45" s="188" t="s">
        <v>326</v>
      </c>
      <c r="AL45" s="188" t="s">
        <v>326</v>
      </c>
      <c r="AM45" s="190">
        <v>230</v>
      </c>
      <c r="AN45" s="140">
        <v>1.3634477443831883</v>
      </c>
      <c r="AO45" s="188" t="s">
        <v>326</v>
      </c>
      <c r="AP45" s="188" t="s">
        <v>326</v>
      </c>
      <c r="AQ45" s="190">
        <v>47</v>
      </c>
      <c r="AR45" s="140">
        <v>0.27861758254786884</v>
      </c>
      <c r="AS45" s="188" t="s">
        <v>326</v>
      </c>
      <c r="AT45" s="188" t="s">
        <v>326</v>
      </c>
      <c r="AU45" s="190">
        <v>14</v>
      </c>
      <c r="AV45" s="140">
        <v>0.08299247139723753</v>
      </c>
      <c r="AW45" s="188" t="s">
        <v>326</v>
      </c>
      <c r="AX45" s="188" t="s">
        <v>326</v>
      </c>
      <c r="AY45" s="190">
        <v>139</v>
      </c>
      <c r="AZ45" s="141">
        <v>0.8239966803011441</v>
      </c>
      <c r="BA45" s="188" t="s">
        <v>326</v>
      </c>
      <c r="BB45" s="188" t="s">
        <v>326</v>
      </c>
      <c r="BC45" s="190">
        <v>169</v>
      </c>
      <c r="BD45" s="141">
        <v>1.0018376904380817</v>
      </c>
      <c r="BE45" s="146">
        <v>430</v>
      </c>
      <c r="BF45" s="141">
        <v>3.55089216906752</v>
      </c>
      <c r="BG45" s="188" t="s">
        <v>326</v>
      </c>
      <c r="BH45" s="188" t="s">
        <v>326</v>
      </c>
      <c r="BI45" s="190">
        <v>83</v>
      </c>
      <c r="BJ45" s="141">
        <v>0.49202679471219396</v>
      </c>
      <c r="BK45" s="188" t="s">
        <v>326</v>
      </c>
      <c r="BL45" s="188" t="s">
        <v>326</v>
      </c>
      <c r="BM45" s="190">
        <v>24</v>
      </c>
      <c r="BN45" s="141">
        <v>0.14227280810955006</v>
      </c>
      <c r="BO45" s="188" t="s">
        <v>326</v>
      </c>
      <c r="BP45" s="188" t="s">
        <v>326</v>
      </c>
      <c r="BQ45" s="190">
        <v>8</v>
      </c>
      <c r="BR45" s="141">
        <v>0.047424269369850024</v>
      </c>
      <c r="BS45" s="146">
        <v>115</v>
      </c>
      <c r="BT45" s="141">
        <v>0.681723872191594</v>
      </c>
      <c r="BU45" s="188" t="s">
        <v>326</v>
      </c>
      <c r="BV45" s="188" t="s">
        <v>326</v>
      </c>
      <c r="BW45" s="189">
        <v>64</v>
      </c>
      <c r="BX45" s="141">
        <v>0.3793941549588002</v>
      </c>
      <c r="BY45" s="146">
        <v>16869</v>
      </c>
      <c r="BZ45" s="188" t="s">
        <v>326</v>
      </c>
      <c r="CA45" s="188" t="s">
        <v>326</v>
      </c>
      <c r="CB45" s="146">
        <v>15801</v>
      </c>
      <c r="CC45" s="141">
        <v>93.66886003912502</v>
      </c>
      <c r="CD45" s="146">
        <v>1068</v>
      </c>
      <c r="CE45" s="141">
        <v>6.331139960874978</v>
      </c>
    </row>
    <row r="46" spans="1:83" s="18" customFormat="1" ht="12.75">
      <c r="A46" s="18">
        <v>43</v>
      </c>
      <c r="B46" s="18" t="s">
        <v>367</v>
      </c>
      <c r="C46" s="188" t="s">
        <v>326</v>
      </c>
      <c r="D46" s="188" t="s">
        <v>326</v>
      </c>
      <c r="E46" s="189">
        <v>9010</v>
      </c>
      <c r="F46" s="140">
        <v>92.78138193800845</v>
      </c>
      <c r="G46" s="188" t="s">
        <v>326</v>
      </c>
      <c r="H46" s="188" t="s">
        <v>326</v>
      </c>
      <c r="I46" s="190">
        <v>47</v>
      </c>
      <c r="J46" s="140">
        <v>0.48398723097518276</v>
      </c>
      <c r="K46" s="188" t="s">
        <v>326</v>
      </c>
      <c r="L46" s="188" t="s">
        <v>326</v>
      </c>
      <c r="M46" s="190">
        <v>17</v>
      </c>
      <c r="N46" s="141">
        <v>0.17505921120378953</v>
      </c>
      <c r="O46" s="188" t="s">
        <v>326</v>
      </c>
      <c r="P46" s="188" t="s">
        <v>326</v>
      </c>
      <c r="Q46" s="190">
        <v>347</v>
      </c>
      <c r="R46" s="141">
        <v>3.5732674286891157</v>
      </c>
      <c r="S46" s="188" t="s">
        <v>326</v>
      </c>
      <c r="T46" s="188" t="s">
        <v>326</v>
      </c>
      <c r="U46" s="190">
        <v>18</v>
      </c>
      <c r="V46" s="141">
        <v>0.18535681186283595</v>
      </c>
      <c r="W46" s="188" t="s">
        <v>326</v>
      </c>
      <c r="X46" s="188" t="s">
        <v>326</v>
      </c>
      <c r="Y46" s="190">
        <v>33</v>
      </c>
      <c r="Z46" s="141">
        <v>0.3398208217485326</v>
      </c>
      <c r="AA46" s="188" t="s">
        <v>326</v>
      </c>
      <c r="AB46" s="188" t="s">
        <v>326</v>
      </c>
      <c r="AC46" s="190">
        <v>50</v>
      </c>
      <c r="AD46" s="140">
        <v>0.5148800329523221</v>
      </c>
      <c r="AE46" s="188" t="s">
        <v>326</v>
      </c>
      <c r="AF46" s="188" t="s">
        <v>326</v>
      </c>
      <c r="AG46" s="190">
        <v>44</v>
      </c>
      <c r="AH46" s="141">
        <v>0.4530944289980435</v>
      </c>
      <c r="AI46" s="146">
        <v>145</v>
      </c>
      <c r="AJ46" s="141">
        <v>1.4931520955617341</v>
      </c>
      <c r="AK46" s="188" t="s">
        <v>326</v>
      </c>
      <c r="AL46" s="188" t="s">
        <v>326</v>
      </c>
      <c r="AM46" s="190">
        <v>34</v>
      </c>
      <c r="AN46" s="140">
        <v>0.35011842240757907</v>
      </c>
      <c r="AO46" s="188" t="s">
        <v>326</v>
      </c>
      <c r="AP46" s="188" t="s">
        <v>326</v>
      </c>
      <c r="AQ46" s="190">
        <v>1</v>
      </c>
      <c r="AR46" s="140">
        <v>0.010297600659046441</v>
      </c>
      <c r="AS46" s="188" t="s">
        <v>326</v>
      </c>
      <c r="AT46" s="188" t="s">
        <v>326</v>
      </c>
      <c r="AU46" s="190">
        <v>0</v>
      </c>
      <c r="AV46" s="140">
        <v>0</v>
      </c>
      <c r="AW46" s="188" t="s">
        <v>326</v>
      </c>
      <c r="AX46" s="188" t="s">
        <v>326</v>
      </c>
      <c r="AY46" s="190">
        <v>11</v>
      </c>
      <c r="AZ46" s="141">
        <v>0.11327360724951087</v>
      </c>
      <c r="BA46" s="188" t="s">
        <v>326</v>
      </c>
      <c r="BB46" s="188" t="s">
        <v>326</v>
      </c>
      <c r="BC46" s="190">
        <v>37</v>
      </c>
      <c r="BD46" s="141">
        <v>0.3810112243847184</v>
      </c>
      <c r="BE46" s="146">
        <v>46</v>
      </c>
      <c r="BF46" s="141">
        <v>0.8547008547008548</v>
      </c>
      <c r="BG46" s="188" t="s">
        <v>326</v>
      </c>
      <c r="BH46" s="188" t="s">
        <v>326</v>
      </c>
      <c r="BI46" s="190">
        <v>11</v>
      </c>
      <c r="BJ46" s="141">
        <v>0.11327360724951087</v>
      </c>
      <c r="BK46" s="188" t="s">
        <v>326</v>
      </c>
      <c r="BL46" s="188" t="s">
        <v>326</v>
      </c>
      <c r="BM46" s="190">
        <v>11</v>
      </c>
      <c r="BN46" s="141">
        <v>0.11327360724951087</v>
      </c>
      <c r="BO46" s="188" t="s">
        <v>326</v>
      </c>
      <c r="BP46" s="188" t="s">
        <v>326</v>
      </c>
      <c r="BQ46" s="190">
        <v>14</v>
      </c>
      <c r="BR46" s="141">
        <v>0.1441664092266502</v>
      </c>
      <c r="BS46" s="146">
        <v>36</v>
      </c>
      <c r="BT46" s="141">
        <v>0.37071362372567196</v>
      </c>
      <c r="BU46" s="188" t="s">
        <v>326</v>
      </c>
      <c r="BV46" s="188" t="s">
        <v>326</v>
      </c>
      <c r="BW46" s="189">
        <v>26</v>
      </c>
      <c r="BX46" s="141">
        <v>0.2677376171352075</v>
      </c>
      <c r="BY46" s="146">
        <v>9711</v>
      </c>
      <c r="BZ46" s="188" t="s">
        <v>326</v>
      </c>
      <c r="CA46" s="188" t="s">
        <v>326</v>
      </c>
      <c r="CB46" s="146">
        <v>9421</v>
      </c>
      <c r="CC46" s="141">
        <v>97.01369580887653</v>
      </c>
      <c r="CD46" s="146">
        <v>290</v>
      </c>
      <c r="CE46" s="141">
        <v>2.9863041911234682</v>
      </c>
    </row>
    <row r="47" spans="1:83" s="18" customFormat="1" ht="12.75">
      <c r="A47" s="18">
        <v>44</v>
      </c>
      <c r="B47" s="18" t="s">
        <v>368</v>
      </c>
      <c r="C47" s="188" t="s">
        <v>326</v>
      </c>
      <c r="D47" s="188" t="s">
        <v>326</v>
      </c>
      <c r="E47" s="189">
        <v>15937</v>
      </c>
      <c r="F47" s="140">
        <v>89.30792939198655</v>
      </c>
      <c r="G47" s="188" t="s">
        <v>326</v>
      </c>
      <c r="H47" s="188" t="s">
        <v>326</v>
      </c>
      <c r="I47" s="190">
        <v>86</v>
      </c>
      <c r="J47" s="140">
        <v>0.48192771084337355</v>
      </c>
      <c r="K47" s="188" t="s">
        <v>326</v>
      </c>
      <c r="L47" s="188" t="s">
        <v>326</v>
      </c>
      <c r="M47" s="190">
        <v>66</v>
      </c>
      <c r="N47" s="141">
        <v>0.3698514990193331</v>
      </c>
      <c r="O47" s="188" t="s">
        <v>326</v>
      </c>
      <c r="P47" s="188" t="s">
        <v>326</v>
      </c>
      <c r="Q47" s="190">
        <v>1189</v>
      </c>
      <c r="R47" s="141">
        <v>6.662930792939199</v>
      </c>
      <c r="S47" s="188" t="s">
        <v>326</v>
      </c>
      <c r="T47" s="188" t="s">
        <v>326</v>
      </c>
      <c r="U47" s="190">
        <v>54</v>
      </c>
      <c r="V47" s="141">
        <v>0.30260577192490895</v>
      </c>
      <c r="W47" s="188" t="s">
        <v>326</v>
      </c>
      <c r="X47" s="188" t="s">
        <v>326</v>
      </c>
      <c r="Y47" s="190">
        <v>46</v>
      </c>
      <c r="Z47" s="141">
        <v>0.2577752871952928</v>
      </c>
      <c r="AA47" s="188" t="s">
        <v>326</v>
      </c>
      <c r="AB47" s="188" t="s">
        <v>326</v>
      </c>
      <c r="AC47" s="190">
        <v>74</v>
      </c>
      <c r="AD47" s="140">
        <v>0.4146819837489493</v>
      </c>
      <c r="AE47" s="188" t="s">
        <v>326</v>
      </c>
      <c r="AF47" s="188" t="s">
        <v>326</v>
      </c>
      <c r="AG47" s="190">
        <v>89</v>
      </c>
      <c r="AH47" s="141">
        <v>0.49873914261697955</v>
      </c>
      <c r="AI47" s="146">
        <v>263</v>
      </c>
      <c r="AJ47" s="141">
        <v>1.4738021854861305</v>
      </c>
      <c r="AK47" s="188" t="s">
        <v>326</v>
      </c>
      <c r="AL47" s="188" t="s">
        <v>326</v>
      </c>
      <c r="AM47" s="190">
        <v>47</v>
      </c>
      <c r="AN47" s="140">
        <v>0.2633790977864948</v>
      </c>
      <c r="AO47" s="188" t="s">
        <v>326</v>
      </c>
      <c r="AP47" s="188" t="s">
        <v>326</v>
      </c>
      <c r="AQ47" s="190">
        <v>17</v>
      </c>
      <c r="AR47" s="140">
        <v>0.0952647800504343</v>
      </c>
      <c r="AS47" s="188" t="s">
        <v>326</v>
      </c>
      <c r="AT47" s="188" t="s">
        <v>326</v>
      </c>
      <c r="AU47" s="190">
        <v>1</v>
      </c>
      <c r="AV47" s="140">
        <v>0.005603810591202018</v>
      </c>
      <c r="AW47" s="188" t="s">
        <v>326</v>
      </c>
      <c r="AX47" s="188" t="s">
        <v>326</v>
      </c>
      <c r="AY47" s="190">
        <v>37</v>
      </c>
      <c r="AZ47" s="141">
        <v>0.20734099187447466</v>
      </c>
      <c r="BA47" s="188" t="s">
        <v>326</v>
      </c>
      <c r="BB47" s="188" t="s">
        <v>326</v>
      </c>
      <c r="BC47" s="190">
        <v>49</v>
      </c>
      <c r="BD47" s="141">
        <v>0.27458671896889886</v>
      </c>
      <c r="BE47" s="146">
        <v>102</v>
      </c>
      <c r="BF47" s="141">
        <v>0.8461753992715046</v>
      </c>
      <c r="BG47" s="188" t="s">
        <v>326</v>
      </c>
      <c r="BH47" s="188" t="s">
        <v>326</v>
      </c>
      <c r="BI47" s="190">
        <v>51</v>
      </c>
      <c r="BJ47" s="141">
        <v>0.2857943401513029</v>
      </c>
      <c r="BK47" s="188" t="s">
        <v>326</v>
      </c>
      <c r="BL47" s="188" t="s">
        <v>326</v>
      </c>
      <c r="BM47" s="190">
        <v>29</v>
      </c>
      <c r="BN47" s="141">
        <v>0.1625105071448585</v>
      </c>
      <c r="BO47" s="188" t="s">
        <v>326</v>
      </c>
      <c r="BP47" s="188" t="s">
        <v>326</v>
      </c>
      <c r="BQ47" s="190">
        <v>29</v>
      </c>
      <c r="BR47" s="141">
        <v>0.1625105071448585</v>
      </c>
      <c r="BS47" s="146">
        <v>109</v>
      </c>
      <c r="BT47" s="141">
        <v>0.6108153544410199</v>
      </c>
      <c r="BU47" s="188" t="s">
        <v>326</v>
      </c>
      <c r="BV47" s="188" t="s">
        <v>326</v>
      </c>
      <c r="BW47" s="189">
        <v>44</v>
      </c>
      <c r="BX47" s="141">
        <v>0.24656766601288876</v>
      </c>
      <c r="BY47" s="146">
        <v>17845</v>
      </c>
      <c r="BZ47" s="188" t="s">
        <v>326</v>
      </c>
      <c r="CA47" s="188" t="s">
        <v>326</v>
      </c>
      <c r="CB47" s="146">
        <v>17278</v>
      </c>
      <c r="CC47" s="141">
        <v>96.82263939478845</v>
      </c>
      <c r="CD47" s="146">
        <v>567</v>
      </c>
      <c r="CE47" s="141">
        <v>3.177360605211544</v>
      </c>
    </row>
    <row r="48" spans="1:83" s="18" customFormat="1" ht="12.75">
      <c r="A48" s="18">
        <v>45</v>
      </c>
      <c r="B48" s="18" t="s">
        <v>369</v>
      </c>
      <c r="C48" s="188" t="s">
        <v>326</v>
      </c>
      <c r="D48" s="188" t="s">
        <v>326</v>
      </c>
      <c r="E48" s="189">
        <v>9074</v>
      </c>
      <c r="F48" s="140">
        <v>95.07544006705784</v>
      </c>
      <c r="G48" s="188" t="s">
        <v>326</v>
      </c>
      <c r="H48" s="188" t="s">
        <v>326</v>
      </c>
      <c r="I48" s="190">
        <v>46</v>
      </c>
      <c r="J48" s="140">
        <v>0.4819782062028499</v>
      </c>
      <c r="K48" s="188" t="s">
        <v>326</v>
      </c>
      <c r="L48" s="188" t="s">
        <v>326</v>
      </c>
      <c r="M48" s="190">
        <v>12</v>
      </c>
      <c r="N48" s="141">
        <v>0.12573344509639564</v>
      </c>
      <c r="O48" s="188" t="s">
        <v>326</v>
      </c>
      <c r="P48" s="188" t="s">
        <v>326</v>
      </c>
      <c r="Q48" s="190">
        <v>201</v>
      </c>
      <c r="R48" s="141">
        <v>2.106035205364627</v>
      </c>
      <c r="S48" s="188" t="s">
        <v>326</v>
      </c>
      <c r="T48" s="188" t="s">
        <v>326</v>
      </c>
      <c r="U48" s="190">
        <v>10</v>
      </c>
      <c r="V48" s="141">
        <v>0.10477787091366303</v>
      </c>
      <c r="W48" s="188" t="s">
        <v>326</v>
      </c>
      <c r="X48" s="188" t="s">
        <v>326</v>
      </c>
      <c r="Y48" s="190">
        <v>30</v>
      </c>
      <c r="Z48" s="141">
        <v>0.3143336127409891</v>
      </c>
      <c r="AA48" s="188" t="s">
        <v>326</v>
      </c>
      <c r="AB48" s="188" t="s">
        <v>326</v>
      </c>
      <c r="AC48" s="190">
        <v>27</v>
      </c>
      <c r="AD48" s="140">
        <v>0.2829002514668902</v>
      </c>
      <c r="AE48" s="188" t="s">
        <v>326</v>
      </c>
      <c r="AF48" s="188" t="s">
        <v>326</v>
      </c>
      <c r="AG48" s="190">
        <v>25</v>
      </c>
      <c r="AH48" s="141">
        <v>0.2619446772841576</v>
      </c>
      <c r="AI48" s="146">
        <v>92</v>
      </c>
      <c r="AJ48" s="141">
        <v>0.9639564124056998</v>
      </c>
      <c r="AK48" s="188" t="s">
        <v>326</v>
      </c>
      <c r="AL48" s="188" t="s">
        <v>326</v>
      </c>
      <c r="AM48" s="190">
        <v>14</v>
      </c>
      <c r="AN48" s="140">
        <v>0.14668901927912825</v>
      </c>
      <c r="AO48" s="188" t="s">
        <v>326</v>
      </c>
      <c r="AP48" s="188" t="s">
        <v>326</v>
      </c>
      <c r="AQ48" s="190">
        <v>8</v>
      </c>
      <c r="AR48" s="140">
        <v>0.08382229673093043</v>
      </c>
      <c r="AS48" s="188" t="s">
        <v>326</v>
      </c>
      <c r="AT48" s="188" t="s">
        <v>326</v>
      </c>
      <c r="AU48" s="190">
        <v>0</v>
      </c>
      <c r="AV48" s="140">
        <v>0</v>
      </c>
      <c r="AW48" s="188" t="s">
        <v>326</v>
      </c>
      <c r="AX48" s="188" t="s">
        <v>326</v>
      </c>
      <c r="AY48" s="190">
        <v>24</v>
      </c>
      <c r="AZ48" s="141">
        <v>0.2514668901927913</v>
      </c>
      <c r="BA48" s="188" t="s">
        <v>326</v>
      </c>
      <c r="BB48" s="188" t="s">
        <v>326</v>
      </c>
      <c r="BC48" s="190">
        <v>30</v>
      </c>
      <c r="BD48" s="141">
        <v>0.3143336127409891</v>
      </c>
      <c r="BE48" s="146">
        <v>46</v>
      </c>
      <c r="BF48" s="141">
        <v>0.7963118189438391</v>
      </c>
      <c r="BG48" s="188" t="s">
        <v>326</v>
      </c>
      <c r="BH48" s="188" t="s">
        <v>326</v>
      </c>
      <c r="BI48" s="190">
        <v>18</v>
      </c>
      <c r="BJ48" s="141">
        <v>0.18860016764459347</v>
      </c>
      <c r="BK48" s="188" t="s">
        <v>326</v>
      </c>
      <c r="BL48" s="188" t="s">
        <v>326</v>
      </c>
      <c r="BM48" s="190">
        <v>7</v>
      </c>
      <c r="BN48" s="141">
        <v>0.07334450963956413</v>
      </c>
      <c r="BO48" s="188" t="s">
        <v>326</v>
      </c>
      <c r="BP48" s="188" t="s">
        <v>326</v>
      </c>
      <c r="BQ48" s="190">
        <v>3</v>
      </c>
      <c r="BR48" s="141">
        <v>0.03143336127409891</v>
      </c>
      <c r="BS48" s="146">
        <v>28</v>
      </c>
      <c r="BT48" s="141">
        <v>0.2933780385582565</v>
      </c>
      <c r="BU48" s="188" t="s">
        <v>326</v>
      </c>
      <c r="BV48" s="188" t="s">
        <v>326</v>
      </c>
      <c r="BW48" s="189">
        <v>15</v>
      </c>
      <c r="BX48" s="141">
        <v>0.15716680637049454</v>
      </c>
      <c r="BY48" s="146">
        <v>9544</v>
      </c>
      <c r="BZ48" s="188" t="s">
        <v>326</v>
      </c>
      <c r="CA48" s="188" t="s">
        <v>326</v>
      </c>
      <c r="CB48" s="146">
        <v>9333</v>
      </c>
      <c r="CC48" s="141">
        <v>97.7891869237217</v>
      </c>
      <c r="CD48" s="146">
        <v>211</v>
      </c>
      <c r="CE48" s="141">
        <v>2.21081307627829</v>
      </c>
    </row>
    <row r="49" spans="1:83" s="18" customFormat="1" ht="12.75">
      <c r="A49" s="18">
        <v>46</v>
      </c>
      <c r="B49" s="18" t="s">
        <v>114</v>
      </c>
      <c r="C49" s="188" t="s">
        <v>326</v>
      </c>
      <c r="D49" s="188" t="s">
        <v>326</v>
      </c>
      <c r="E49" s="189">
        <v>16500</v>
      </c>
      <c r="F49" s="140">
        <v>87.29696841436962</v>
      </c>
      <c r="G49" s="188" t="s">
        <v>326</v>
      </c>
      <c r="H49" s="188" t="s">
        <v>326</v>
      </c>
      <c r="I49" s="190">
        <v>96</v>
      </c>
      <c r="J49" s="140">
        <v>0.5079096344108777</v>
      </c>
      <c r="K49" s="188" t="s">
        <v>326</v>
      </c>
      <c r="L49" s="188" t="s">
        <v>326</v>
      </c>
      <c r="M49" s="190">
        <v>12</v>
      </c>
      <c r="N49" s="141">
        <v>0.06348870430135971</v>
      </c>
      <c r="O49" s="188" t="s">
        <v>326</v>
      </c>
      <c r="P49" s="188" t="s">
        <v>326</v>
      </c>
      <c r="Q49" s="190">
        <v>917</v>
      </c>
      <c r="R49" s="141">
        <v>4.8515951536955715</v>
      </c>
      <c r="S49" s="188" t="s">
        <v>326</v>
      </c>
      <c r="T49" s="188" t="s">
        <v>326</v>
      </c>
      <c r="U49" s="190">
        <v>29</v>
      </c>
      <c r="V49" s="141">
        <v>0.15343103539495265</v>
      </c>
      <c r="W49" s="188" t="s">
        <v>326</v>
      </c>
      <c r="X49" s="188" t="s">
        <v>326</v>
      </c>
      <c r="Y49" s="190">
        <v>73</v>
      </c>
      <c r="Z49" s="141">
        <v>0.38622295116660493</v>
      </c>
      <c r="AA49" s="188" t="s">
        <v>326</v>
      </c>
      <c r="AB49" s="188" t="s">
        <v>326</v>
      </c>
      <c r="AC49" s="190">
        <v>121</v>
      </c>
      <c r="AD49" s="140">
        <v>0.6401777683720438</v>
      </c>
      <c r="AE49" s="188" t="s">
        <v>326</v>
      </c>
      <c r="AF49" s="188" t="s">
        <v>326</v>
      </c>
      <c r="AG49" s="190">
        <v>76</v>
      </c>
      <c r="AH49" s="141">
        <v>0.4020951272419449</v>
      </c>
      <c r="AI49" s="146">
        <v>299</v>
      </c>
      <c r="AJ49" s="141">
        <v>1.5819268821755463</v>
      </c>
      <c r="AK49" s="188" t="s">
        <v>326</v>
      </c>
      <c r="AL49" s="188" t="s">
        <v>326</v>
      </c>
      <c r="AM49" s="190">
        <v>119</v>
      </c>
      <c r="AN49" s="140">
        <v>0.6295963176551506</v>
      </c>
      <c r="AO49" s="188" t="s">
        <v>326</v>
      </c>
      <c r="AP49" s="188" t="s">
        <v>326</v>
      </c>
      <c r="AQ49" s="190">
        <v>447</v>
      </c>
      <c r="AR49" s="140">
        <v>2.364954235225649</v>
      </c>
      <c r="AS49" s="188" t="s">
        <v>326</v>
      </c>
      <c r="AT49" s="188" t="s">
        <v>326</v>
      </c>
      <c r="AU49" s="190">
        <v>170</v>
      </c>
      <c r="AV49" s="140">
        <v>0.8994233109359293</v>
      </c>
      <c r="AW49" s="188" t="s">
        <v>326</v>
      </c>
      <c r="AX49" s="188" t="s">
        <v>326</v>
      </c>
      <c r="AY49" s="190">
        <v>51</v>
      </c>
      <c r="AZ49" s="141">
        <v>0.2698269932807788</v>
      </c>
      <c r="BA49" s="188" t="s">
        <v>326</v>
      </c>
      <c r="BB49" s="188" t="s">
        <v>326</v>
      </c>
      <c r="BC49" s="190">
        <v>112</v>
      </c>
      <c r="BD49" s="141">
        <v>0.5925612401460241</v>
      </c>
      <c r="BE49" s="146">
        <v>787</v>
      </c>
      <c r="BF49" s="141">
        <v>4.756362097243532</v>
      </c>
      <c r="BG49" s="188" t="s">
        <v>326</v>
      </c>
      <c r="BH49" s="188" t="s">
        <v>326</v>
      </c>
      <c r="BI49" s="190">
        <v>78</v>
      </c>
      <c r="BJ49" s="141">
        <v>0.41267657795883816</v>
      </c>
      <c r="BK49" s="188" t="s">
        <v>326</v>
      </c>
      <c r="BL49" s="188" t="s">
        <v>326</v>
      </c>
      <c r="BM49" s="190">
        <v>44</v>
      </c>
      <c r="BN49" s="141">
        <v>0.23279191577165229</v>
      </c>
      <c r="BO49" s="188" t="s">
        <v>326</v>
      </c>
      <c r="BP49" s="188" t="s">
        <v>326</v>
      </c>
      <c r="BQ49" s="190">
        <v>14</v>
      </c>
      <c r="BR49" s="141">
        <v>0.07407015501825301</v>
      </c>
      <c r="BS49" s="146">
        <v>136</v>
      </c>
      <c r="BT49" s="141">
        <v>0.7195386487487434</v>
      </c>
      <c r="BU49" s="188" t="s">
        <v>326</v>
      </c>
      <c r="BV49" s="188" t="s">
        <v>326</v>
      </c>
      <c r="BW49" s="189">
        <v>42</v>
      </c>
      <c r="BX49" s="141">
        <v>0.222210465054759</v>
      </c>
      <c r="BY49" s="146">
        <v>18901</v>
      </c>
      <c r="BZ49" s="188" t="s">
        <v>326</v>
      </c>
      <c r="CA49" s="188" t="s">
        <v>326</v>
      </c>
      <c r="CB49" s="146">
        <v>17525</v>
      </c>
      <c r="CC49" s="141">
        <v>92.71996190677741</v>
      </c>
      <c r="CD49" s="146">
        <v>1376</v>
      </c>
      <c r="CE49" s="141">
        <v>7.280038093222581</v>
      </c>
    </row>
    <row r="50" spans="1:83" s="18" customFormat="1" ht="12.75">
      <c r="A50" s="18">
        <v>47</v>
      </c>
      <c r="B50" s="18" t="s">
        <v>370</v>
      </c>
      <c r="C50" s="188" t="s">
        <v>326</v>
      </c>
      <c r="D50" s="188" t="s">
        <v>326</v>
      </c>
      <c r="E50" s="189">
        <v>14951</v>
      </c>
      <c r="F50" s="140">
        <v>92.39849205858724</v>
      </c>
      <c r="G50" s="188" t="s">
        <v>326</v>
      </c>
      <c r="H50" s="188" t="s">
        <v>326</v>
      </c>
      <c r="I50" s="190">
        <v>104</v>
      </c>
      <c r="J50" s="140">
        <v>0.6427291267535999</v>
      </c>
      <c r="K50" s="188" t="s">
        <v>326</v>
      </c>
      <c r="L50" s="188" t="s">
        <v>326</v>
      </c>
      <c r="M50" s="190">
        <v>21</v>
      </c>
      <c r="N50" s="141">
        <v>0.1297818429021692</v>
      </c>
      <c r="O50" s="188" t="s">
        <v>326</v>
      </c>
      <c r="P50" s="188" t="s">
        <v>326</v>
      </c>
      <c r="Q50" s="190">
        <v>517</v>
      </c>
      <c r="R50" s="141">
        <v>3.195105370496261</v>
      </c>
      <c r="S50" s="188" t="s">
        <v>326</v>
      </c>
      <c r="T50" s="188" t="s">
        <v>326</v>
      </c>
      <c r="U50" s="190">
        <v>31</v>
      </c>
      <c r="V50" s="141">
        <v>0.19158272047463074</v>
      </c>
      <c r="W50" s="188" t="s">
        <v>326</v>
      </c>
      <c r="X50" s="188" t="s">
        <v>326</v>
      </c>
      <c r="Y50" s="190">
        <v>110</v>
      </c>
      <c r="Z50" s="141">
        <v>0.6798096532970768</v>
      </c>
      <c r="AA50" s="188" t="s">
        <v>326</v>
      </c>
      <c r="AB50" s="188" t="s">
        <v>326</v>
      </c>
      <c r="AC50" s="190">
        <v>60</v>
      </c>
      <c r="AD50" s="140">
        <v>0.37080526543476916</v>
      </c>
      <c r="AE50" s="188" t="s">
        <v>326</v>
      </c>
      <c r="AF50" s="188" t="s">
        <v>326</v>
      </c>
      <c r="AG50" s="190">
        <v>32</v>
      </c>
      <c r="AH50" s="141">
        <v>0.1977628082318769</v>
      </c>
      <c r="AI50" s="146">
        <v>233</v>
      </c>
      <c r="AJ50" s="141">
        <v>1.4399604474383536</v>
      </c>
      <c r="AK50" s="188" t="s">
        <v>326</v>
      </c>
      <c r="AL50" s="188" t="s">
        <v>326</v>
      </c>
      <c r="AM50" s="190">
        <v>65</v>
      </c>
      <c r="AN50" s="140">
        <v>0.40170570422099994</v>
      </c>
      <c r="AO50" s="188" t="s">
        <v>326</v>
      </c>
      <c r="AP50" s="188" t="s">
        <v>326</v>
      </c>
      <c r="AQ50" s="190">
        <v>27</v>
      </c>
      <c r="AR50" s="140">
        <v>0.1668623694456461</v>
      </c>
      <c r="AS50" s="188" t="s">
        <v>326</v>
      </c>
      <c r="AT50" s="188" t="s">
        <v>326</v>
      </c>
      <c r="AU50" s="190">
        <v>6</v>
      </c>
      <c r="AV50" s="140">
        <v>0.03708052654347691</v>
      </c>
      <c r="AW50" s="188" t="s">
        <v>326</v>
      </c>
      <c r="AX50" s="188" t="s">
        <v>326</v>
      </c>
      <c r="AY50" s="190">
        <v>64</v>
      </c>
      <c r="AZ50" s="141">
        <v>0.3955256164637538</v>
      </c>
      <c r="BA50" s="188" t="s">
        <v>326</v>
      </c>
      <c r="BB50" s="188" t="s">
        <v>326</v>
      </c>
      <c r="BC50" s="190">
        <v>70</v>
      </c>
      <c r="BD50" s="141">
        <v>0.43260614300723066</v>
      </c>
      <c r="BE50" s="146">
        <v>162</v>
      </c>
      <c r="BF50" s="141">
        <v>1.4337803596811076</v>
      </c>
      <c r="BG50" s="188" t="s">
        <v>326</v>
      </c>
      <c r="BH50" s="188" t="s">
        <v>326</v>
      </c>
      <c r="BI50" s="190">
        <v>66</v>
      </c>
      <c r="BJ50" s="141">
        <v>0.4078857919782461</v>
      </c>
      <c r="BK50" s="188" t="s">
        <v>326</v>
      </c>
      <c r="BL50" s="188" t="s">
        <v>326</v>
      </c>
      <c r="BM50" s="190">
        <v>34</v>
      </c>
      <c r="BN50" s="141">
        <v>0.21012298374636923</v>
      </c>
      <c r="BO50" s="188" t="s">
        <v>326</v>
      </c>
      <c r="BP50" s="188" t="s">
        <v>326</v>
      </c>
      <c r="BQ50" s="190">
        <v>9</v>
      </c>
      <c r="BR50" s="141">
        <v>0.05562078981521537</v>
      </c>
      <c r="BS50" s="146">
        <v>109</v>
      </c>
      <c r="BT50" s="141">
        <v>0.6736295655398307</v>
      </c>
      <c r="BU50" s="188" t="s">
        <v>326</v>
      </c>
      <c r="BV50" s="188" t="s">
        <v>326</v>
      </c>
      <c r="BW50" s="189">
        <v>14</v>
      </c>
      <c r="BX50" s="141">
        <v>0.08652122860144615</v>
      </c>
      <c r="BY50" s="146">
        <v>16181</v>
      </c>
      <c r="BZ50" s="188" t="s">
        <v>326</v>
      </c>
      <c r="CA50" s="188" t="s">
        <v>326</v>
      </c>
      <c r="CB50" s="146">
        <v>15593</v>
      </c>
      <c r="CC50" s="141">
        <v>96.36610839873926</v>
      </c>
      <c r="CD50" s="146">
        <v>588</v>
      </c>
      <c r="CE50" s="141">
        <v>3.633891601260738</v>
      </c>
    </row>
    <row r="51" spans="1:83" s="18" customFormat="1" ht="12.75">
      <c r="A51" s="18">
        <v>48</v>
      </c>
      <c r="B51" s="18" t="s">
        <v>115</v>
      </c>
      <c r="C51" s="188" t="s">
        <v>326</v>
      </c>
      <c r="D51" s="188" t="s">
        <v>326</v>
      </c>
      <c r="E51" s="189">
        <v>7905</v>
      </c>
      <c r="F51" s="140">
        <v>94.37679083094555</v>
      </c>
      <c r="G51" s="188" t="s">
        <v>326</v>
      </c>
      <c r="H51" s="188" t="s">
        <v>326</v>
      </c>
      <c r="I51" s="190">
        <v>21</v>
      </c>
      <c r="J51" s="140">
        <v>0.2507163323782235</v>
      </c>
      <c r="K51" s="188" t="s">
        <v>326</v>
      </c>
      <c r="L51" s="188" t="s">
        <v>326</v>
      </c>
      <c r="M51" s="190">
        <v>28</v>
      </c>
      <c r="N51" s="141">
        <v>0.3342884431709647</v>
      </c>
      <c r="O51" s="188" t="s">
        <v>326</v>
      </c>
      <c r="P51" s="188" t="s">
        <v>326</v>
      </c>
      <c r="Q51" s="190">
        <v>239</v>
      </c>
      <c r="R51" s="141">
        <v>2.853390639923591</v>
      </c>
      <c r="S51" s="188" t="s">
        <v>326</v>
      </c>
      <c r="T51" s="188" t="s">
        <v>326</v>
      </c>
      <c r="U51" s="190">
        <v>11</v>
      </c>
      <c r="V51" s="141">
        <v>0.13132760267430754</v>
      </c>
      <c r="W51" s="188" t="s">
        <v>326</v>
      </c>
      <c r="X51" s="188" t="s">
        <v>326</v>
      </c>
      <c r="Y51" s="190">
        <v>11</v>
      </c>
      <c r="Z51" s="141">
        <v>0.13132760267430754</v>
      </c>
      <c r="AA51" s="188" t="s">
        <v>326</v>
      </c>
      <c r="AB51" s="188" t="s">
        <v>326</v>
      </c>
      <c r="AC51" s="190">
        <v>36</v>
      </c>
      <c r="AD51" s="140">
        <v>0.42979942693409745</v>
      </c>
      <c r="AE51" s="188" t="s">
        <v>326</v>
      </c>
      <c r="AF51" s="188" t="s">
        <v>326</v>
      </c>
      <c r="AG51" s="190">
        <v>21</v>
      </c>
      <c r="AH51" s="141">
        <v>0.2507163323782235</v>
      </c>
      <c r="AI51" s="146">
        <v>79</v>
      </c>
      <c r="AJ51" s="141">
        <v>0.943170964660936</v>
      </c>
      <c r="AK51" s="188" t="s">
        <v>326</v>
      </c>
      <c r="AL51" s="188" t="s">
        <v>326</v>
      </c>
      <c r="AM51" s="190">
        <v>21</v>
      </c>
      <c r="AN51" s="140">
        <v>0.2507163323782235</v>
      </c>
      <c r="AO51" s="188" t="s">
        <v>326</v>
      </c>
      <c r="AP51" s="188" t="s">
        <v>326</v>
      </c>
      <c r="AQ51" s="190">
        <v>4</v>
      </c>
      <c r="AR51" s="140">
        <v>0.04775549188156638</v>
      </c>
      <c r="AS51" s="188" t="s">
        <v>326</v>
      </c>
      <c r="AT51" s="188" t="s">
        <v>326</v>
      </c>
      <c r="AU51" s="190">
        <v>10</v>
      </c>
      <c r="AV51" s="140">
        <v>0.11938872970391595</v>
      </c>
      <c r="AW51" s="188" t="s">
        <v>326</v>
      </c>
      <c r="AX51" s="188" t="s">
        <v>326</v>
      </c>
      <c r="AY51" s="190">
        <v>1</v>
      </c>
      <c r="AZ51" s="141">
        <v>0.011938872970391595</v>
      </c>
      <c r="BA51" s="188" t="s">
        <v>326</v>
      </c>
      <c r="BB51" s="188" t="s">
        <v>326</v>
      </c>
      <c r="BC51" s="190">
        <v>29</v>
      </c>
      <c r="BD51" s="141">
        <v>0.34622731614135627</v>
      </c>
      <c r="BE51" s="146">
        <v>36</v>
      </c>
      <c r="BF51" s="141">
        <v>0.7760267430754537</v>
      </c>
      <c r="BG51" s="188" t="s">
        <v>326</v>
      </c>
      <c r="BH51" s="188" t="s">
        <v>326</v>
      </c>
      <c r="BI51" s="190">
        <v>12</v>
      </c>
      <c r="BJ51" s="141">
        <v>0.14326647564469913</v>
      </c>
      <c r="BK51" s="188" t="s">
        <v>326</v>
      </c>
      <c r="BL51" s="188" t="s">
        <v>326</v>
      </c>
      <c r="BM51" s="190">
        <v>10</v>
      </c>
      <c r="BN51" s="141">
        <v>0.11938872970391595</v>
      </c>
      <c r="BO51" s="188" t="s">
        <v>326</v>
      </c>
      <c r="BP51" s="188" t="s">
        <v>326</v>
      </c>
      <c r="BQ51" s="190">
        <v>3</v>
      </c>
      <c r="BR51" s="141">
        <v>0.03581661891117478</v>
      </c>
      <c r="BS51" s="146">
        <v>25</v>
      </c>
      <c r="BT51" s="141">
        <v>0.29847182425978985</v>
      </c>
      <c r="BU51" s="188" t="s">
        <v>326</v>
      </c>
      <c r="BV51" s="188" t="s">
        <v>326</v>
      </c>
      <c r="BW51" s="189">
        <v>14</v>
      </c>
      <c r="BX51" s="141">
        <v>0.16714422158548234</v>
      </c>
      <c r="BY51" s="146">
        <v>8376</v>
      </c>
      <c r="BZ51" s="188" t="s">
        <v>326</v>
      </c>
      <c r="CA51" s="188" t="s">
        <v>326</v>
      </c>
      <c r="CB51" s="146">
        <v>8193</v>
      </c>
      <c r="CC51" s="141">
        <v>97.81518624641834</v>
      </c>
      <c r="CD51" s="146">
        <v>183</v>
      </c>
      <c r="CE51" s="141">
        <v>2.184813753581662</v>
      </c>
    </row>
    <row r="52" spans="1:83" s="18" customFormat="1" ht="12.75">
      <c r="A52" s="18">
        <v>49</v>
      </c>
      <c r="B52" s="18" t="s">
        <v>371</v>
      </c>
      <c r="C52" s="188" t="s">
        <v>326</v>
      </c>
      <c r="D52" s="188" t="s">
        <v>326</v>
      </c>
      <c r="E52" s="189">
        <v>8550</v>
      </c>
      <c r="F52" s="140">
        <v>92.15348135374003</v>
      </c>
      <c r="G52" s="188" t="s">
        <v>326</v>
      </c>
      <c r="H52" s="188" t="s">
        <v>326</v>
      </c>
      <c r="I52" s="190">
        <v>84</v>
      </c>
      <c r="J52" s="140">
        <v>0.9053675361069196</v>
      </c>
      <c r="K52" s="188" t="s">
        <v>326</v>
      </c>
      <c r="L52" s="188" t="s">
        <v>326</v>
      </c>
      <c r="M52" s="190">
        <v>18</v>
      </c>
      <c r="N52" s="141">
        <v>0.1940073291657685</v>
      </c>
      <c r="O52" s="188" t="s">
        <v>326</v>
      </c>
      <c r="P52" s="188" t="s">
        <v>326</v>
      </c>
      <c r="Q52" s="190">
        <v>317</v>
      </c>
      <c r="R52" s="141">
        <v>3.416684630308256</v>
      </c>
      <c r="S52" s="188" t="s">
        <v>326</v>
      </c>
      <c r="T52" s="188" t="s">
        <v>326</v>
      </c>
      <c r="U52" s="190">
        <v>18</v>
      </c>
      <c r="V52" s="141">
        <v>0.1940073291657685</v>
      </c>
      <c r="W52" s="188" t="s">
        <v>326</v>
      </c>
      <c r="X52" s="188" t="s">
        <v>326</v>
      </c>
      <c r="Y52" s="190">
        <v>15</v>
      </c>
      <c r="Z52" s="141">
        <v>0.16167277430480706</v>
      </c>
      <c r="AA52" s="188" t="s">
        <v>326</v>
      </c>
      <c r="AB52" s="188" t="s">
        <v>326</v>
      </c>
      <c r="AC52" s="190">
        <v>39</v>
      </c>
      <c r="AD52" s="140">
        <v>0.42034921319249835</v>
      </c>
      <c r="AE52" s="188" t="s">
        <v>326</v>
      </c>
      <c r="AF52" s="188" t="s">
        <v>326</v>
      </c>
      <c r="AG52" s="190">
        <v>42</v>
      </c>
      <c r="AH52" s="141">
        <v>0.4526837680534598</v>
      </c>
      <c r="AI52" s="146">
        <v>114</v>
      </c>
      <c r="AJ52" s="141">
        <v>1.2287130847165337</v>
      </c>
      <c r="AK52" s="188" t="s">
        <v>326</v>
      </c>
      <c r="AL52" s="188" t="s">
        <v>326</v>
      </c>
      <c r="AM52" s="190">
        <v>40</v>
      </c>
      <c r="AN52" s="140">
        <v>0.43112739814615225</v>
      </c>
      <c r="AO52" s="188" t="s">
        <v>326</v>
      </c>
      <c r="AP52" s="188" t="s">
        <v>326</v>
      </c>
      <c r="AQ52" s="190">
        <v>29</v>
      </c>
      <c r="AR52" s="140">
        <v>0.31256736365596033</v>
      </c>
      <c r="AS52" s="188" t="s">
        <v>326</v>
      </c>
      <c r="AT52" s="188" t="s">
        <v>326</v>
      </c>
      <c r="AU52" s="190">
        <v>13</v>
      </c>
      <c r="AV52" s="140">
        <v>0.14011640439749945</v>
      </c>
      <c r="AW52" s="188" t="s">
        <v>326</v>
      </c>
      <c r="AX52" s="188" t="s">
        <v>326</v>
      </c>
      <c r="AY52" s="190">
        <v>15</v>
      </c>
      <c r="AZ52" s="141">
        <v>0.16167277430480706</v>
      </c>
      <c r="BA52" s="188" t="s">
        <v>326</v>
      </c>
      <c r="BB52" s="188" t="s">
        <v>326</v>
      </c>
      <c r="BC52" s="190">
        <v>39</v>
      </c>
      <c r="BD52" s="141">
        <v>0.42034921319249835</v>
      </c>
      <c r="BE52" s="146">
        <v>97</v>
      </c>
      <c r="BF52" s="141">
        <v>1.4658331536969174</v>
      </c>
      <c r="BG52" s="188" t="s">
        <v>326</v>
      </c>
      <c r="BH52" s="188" t="s">
        <v>326</v>
      </c>
      <c r="BI52" s="190">
        <v>17</v>
      </c>
      <c r="BJ52" s="141">
        <v>0.18322914421211467</v>
      </c>
      <c r="BK52" s="188" t="s">
        <v>326</v>
      </c>
      <c r="BL52" s="188" t="s">
        <v>326</v>
      </c>
      <c r="BM52" s="190">
        <v>10</v>
      </c>
      <c r="BN52" s="141">
        <v>0.10778184953653806</v>
      </c>
      <c r="BO52" s="188" t="s">
        <v>326</v>
      </c>
      <c r="BP52" s="188" t="s">
        <v>326</v>
      </c>
      <c r="BQ52" s="190">
        <v>16</v>
      </c>
      <c r="BR52" s="141">
        <v>0.17245095925846088</v>
      </c>
      <c r="BS52" s="146">
        <v>43</v>
      </c>
      <c r="BT52" s="141">
        <v>0.4634619530071136</v>
      </c>
      <c r="BU52" s="188" t="s">
        <v>326</v>
      </c>
      <c r="BV52" s="188" t="s">
        <v>326</v>
      </c>
      <c r="BW52" s="189">
        <v>16</v>
      </c>
      <c r="BX52" s="141">
        <v>0.17245095925846088</v>
      </c>
      <c r="BY52" s="146">
        <v>9278</v>
      </c>
      <c r="BZ52" s="188" t="s">
        <v>326</v>
      </c>
      <c r="CA52" s="188" t="s">
        <v>326</v>
      </c>
      <c r="CB52" s="146">
        <v>8969</v>
      </c>
      <c r="CC52" s="141">
        <v>96.66954084932098</v>
      </c>
      <c r="CD52" s="146">
        <v>309</v>
      </c>
      <c r="CE52" s="141">
        <v>3.3304591506790255</v>
      </c>
    </row>
    <row r="53" spans="1:83" s="18" customFormat="1" ht="12.75">
      <c r="A53" s="18">
        <v>50</v>
      </c>
      <c r="B53" s="18" t="s">
        <v>372</v>
      </c>
      <c r="C53" s="188" t="s">
        <v>326</v>
      </c>
      <c r="D53" s="188" t="s">
        <v>326</v>
      </c>
      <c r="E53" s="189">
        <v>5470</v>
      </c>
      <c r="F53" s="140">
        <v>68.08563604680108</v>
      </c>
      <c r="G53" s="188" t="s">
        <v>326</v>
      </c>
      <c r="H53" s="188" t="s">
        <v>326</v>
      </c>
      <c r="I53" s="190">
        <v>115</v>
      </c>
      <c r="J53" s="140">
        <v>1.4314164799601692</v>
      </c>
      <c r="K53" s="188" t="s">
        <v>326</v>
      </c>
      <c r="L53" s="188" t="s">
        <v>326</v>
      </c>
      <c r="M53" s="190">
        <v>5</v>
      </c>
      <c r="N53" s="141">
        <v>0.062235499128703006</v>
      </c>
      <c r="O53" s="188" t="s">
        <v>326</v>
      </c>
      <c r="P53" s="188" t="s">
        <v>326</v>
      </c>
      <c r="Q53" s="190">
        <v>1137</v>
      </c>
      <c r="R53" s="141">
        <v>14.152352501867066</v>
      </c>
      <c r="S53" s="188" t="s">
        <v>326</v>
      </c>
      <c r="T53" s="188" t="s">
        <v>326</v>
      </c>
      <c r="U53" s="190">
        <v>21</v>
      </c>
      <c r="V53" s="141">
        <v>0.2613890963405527</v>
      </c>
      <c r="W53" s="188" t="s">
        <v>326</v>
      </c>
      <c r="X53" s="188" t="s">
        <v>326</v>
      </c>
      <c r="Y53" s="190">
        <v>41</v>
      </c>
      <c r="Z53" s="141">
        <v>0.5103310928553647</v>
      </c>
      <c r="AA53" s="188" t="s">
        <v>326</v>
      </c>
      <c r="AB53" s="188" t="s">
        <v>326</v>
      </c>
      <c r="AC53" s="190">
        <v>107</v>
      </c>
      <c r="AD53" s="140">
        <v>1.3318396813542446</v>
      </c>
      <c r="AE53" s="188" t="s">
        <v>326</v>
      </c>
      <c r="AF53" s="188" t="s">
        <v>326</v>
      </c>
      <c r="AG53" s="190">
        <v>76</v>
      </c>
      <c r="AH53" s="141">
        <v>0.9459795867562858</v>
      </c>
      <c r="AI53" s="146">
        <v>245</v>
      </c>
      <c r="AJ53" s="141">
        <v>3.0495394573064476</v>
      </c>
      <c r="AK53" s="188" t="s">
        <v>326</v>
      </c>
      <c r="AL53" s="188" t="s">
        <v>326</v>
      </c>
      <c r="AM53" s="190">
        <v>181</v>
      </c>
      <c r="AN53" s="140">
        <v>2.252925068459049</v>
      </c>
      <c r="AO53" s="188" t="s">
        <v>326</v>
      </c>
      <c r="AP53" s="188" t="s">
        <v>326</v>
      </c>
      <c r="AQ53" s="190">
        <v>63</v>
      </c>
      <c r="AR53" s="140">
        <v>0.784167289021658</v>
      </c>
      <c r="AS53" s="188" t="s">
        <v>326</v>
      </c>
      <c r="AT53" s="188" t="s">
        <v>326</v>
      </c>
      <c r="AU53" s="190">
        <v>20</v>
      </c>
      <c r="AV53" s="140">
        <v>0.24894199651481203</v>
      </c>
      <c r="AW53" s="188" t="s">
        <v>326</v>
      </c>
      <c r="AX53" s="188" t="s">
        <v>326</v>
      </c>
      <c r="AY53" s="190">
        <v>373</v>
      </c>
      <c r="AZ53" s="141">
        <v>4.6427682350012445</v>
      </c>
      <c r="BA53" s="188" t="s">
        <v>326</v>
      </c>
      <c r="BB53" s="188" t="s">
        <v>326</v>
      </c>
      <c r="BC53" s="190">
        <v>197</v>
      </c>
      <c r="BD53" s="141">
        <v>2.4520786656708986</v>
      </c>
      <c r="BE53" s="146">
        <v>637</v>
      </c>
      <c r="BF53" s="141">
        <v>10.380881254667662</v>
      </c>
      <c r="BG53" s="188" t="s">
        <v>326</v>
      </c>
      <c r="BH53" s="188" t="s">
        <v>326</v>
      </c>
      <c r="BI53" s="190">
        <v>67</v>
      </c>
      <c r="BJ53" s="141">
        <v>0.8339556883246203</v>
      </c>
      <c r="BK53" s="188" t="s">
        <v>326</v>
      </c>
      <c r="BL53" s="188" t="s">
        <v>326</v>
      </c>
      <c r="BM53" s="190">
        <v>36</v>
      </c>
      <c r="BN53" s="141">
        <v>0.4480955937266617</v>
      </c>
      <c r="BO53" s="188" t="s">
        <v>326</v>
      </c>
      <c r="BP53" s="188" t="s">
        <v>326</v>
      </c>
      <c r="BQ53" s="190">
        <v>11</v>
      </c>
      <c r="BR53" s="141">
        <v>0.13691809808314662</v>
      </c>
      <c r="BS53" s="146">
        <v>114</v>
      </c>
      <c r="BT53" s="141">
        <v>1.4189693801344285</v>
      </c>
      <c r="BU53" s="188" t="s">
        <v>326</v>
      </c>
      <c r="BV53" s="188" t="s">
        <v>326</v>
      </c>
      <c r="BW53" s="189">
        <v>114</v>
      </c>
      <c r="BX53" s="141">
        <v>1.4189693801344287</v>
      </c>
      <c r="BY53" s="146">
        <v>8034</v>
      </c>
      <c r="BZ53" s="188" t="s">
        <v>326</v>
      </c>
      <c r="CA53" s="188" t="s">
        <v>326</v>
      </c>
      <c r="CB53" s="146">
        <v>6727</v>
      </c>
      <c r="CC53" s="141">
        <v>83.73164052775704</v>
      </c>
      <c r="CD53" s="146">
        <v>1307</v>
      </c>
      <c r="CE53" s="141">
        <v>16.26835947224297</v>
      </c>
    </row>
    <row r="54" spans="1:83" s="18" customFormat="1" ht="12.75">
      <c r="A54" s="18">
        <v>51</v>
      </c>
      <c r="B54" s="18" t="s">
        <v>373</v>
      </c>
      <c r="C54" s="188" t="s">
        <v>326</v>
      </c>
      <c r="D54" s="188" t="s">
        <v>326</v>
      </c>
      <c r="E54" s="189">
        <v>8260</v>
      </c>
      <c r="F54" s="140">
        <v>93.25956870272101</v>
      </c>
      <c r="G54" s="188" t="s">
        <v>326</v>
      </c>
      <c r="H54" s="188" t="s">
        <v>326</v>
      </c>
      <c r="I54" s="190">
        <v>24</v>
      </c>
      <c r="J54" s="140">
        <v>0.2709721124534267</v>
      </c>
      <c r="K54" s="188" t="s">
        <v>326</v>
      </c>
      <c r="L54" s="188" t="s">
        <v>326</v>
      </c>
      <c r="M54" s="190">
        <v>188</v>
      </c>
      <c r="N54" s="141">
        <v>2.1226148808851755</v>
      </c>
      <c r="O54" s="188" t="s">
        <v>326</v>
      </c>
      <c r="P54" s="188" t="s">
        <v>326</v>
      </c>
      <c r="Q54" s="190">
        <v>189</v>
      </c>
      <c r="R54" s="141">
        <v>2.133905385570735</v>
      </c>
      <c r="S54" s="188" t="s">
        <v>326</v>
      </c>
      <c r="T54" s="188" t="s">
        <v>326</v>
      </c>
      <c r="U54" s="190">
        <v>9</v>
      </c>
      <c r="V54" s="141">
        <v>0.101614542170035</v>
      </c>
      <c r="W54" s="188" t="s">
        <v>326</v>
      </c>
      <c r="X54" s="188" t="s">
        <v>326</v>
      </c>
      <c r="Y54" s="190">
        <v>26</v>
      </c>
      <c r="Z54" s="141">
        <v>0.29355312182454557</v>
      </c>
      <c r="AA54" s="188" t="s">
        <v>326</v>
      </c>
      <c r="AB54" s="188" t="s">
        <v>326</v>
      </c>
      <c r="AC54" s="190">
        <v>29</v>
      </c>
      <c r="AD54" s="140">
        <v>0.3274246358812239</v>
      </c>
      <c r="AE54" s="188" t="s">
        <v>326</v>
      </c>
      <c r="AF54" s="188" t="s">
        <v>326</v>
      </c>
      <c r="AG54" s="190">
        <v>14</v>
      </c>
      <c r="AH54" s="141">
        <v>0.1580670655978322</v>
      </c>
      <c r="AI54" s="146">
        <v>78</v>
      </c>
      <c r="AJ54" s="141">
        <v>0.8806593654736368</v>
      </c>
      <c r="AK54" s="188" t="s">
        <v>326</v>
      </c>
      <c r="AL54" s="188" t="s">
        <v>326</v>
      </c>
      <c r="AM54" s="190">
        <v>25</v>
      </c>
      <c r="AN54" s="140">
        <v>0.2822626171389861</v>
      </c>
      <c r="AO54" s="188" t="s">
        <v>326</v>
      </c>
      <c r="AP54" s="188" t="s">
        <v>326</v>
      </c>
      <c r="AQ54" s="190">
        <v>1</v>
      </c>
      <c r="AR54" s="140">
        <v>0.011290504685559444</v>
      </c>
      <c r="AS54" s="188" t="s">
        <v>326</v>
      </c>
      <c r="AT54" s="188" t="s">
        <v>326</v>
      </c>
      <c r="AU54" s="190">
        <v>1</v>
      </c>
      <c r="AV54" s="140">
        <v>0.011290504685559444</v>
      </c>
      <c r="AW54" s="188" t="s">
        <v>326</v>
      </c>
      <c r="AX54" s="188" t="s">
        <v>326</v>
      </c>
      <c r="AY54" s="190">
        <v>20</v>
      </c>
      <c r="AZ54" s="141">
        <v>0.22581009371118888</v>
      </c>
      <c r="BA54" s="188" t="s">
        <v>326</v>
      </c>
      <c r="BB54" s="188" t="s">
        <v>326</v>
      </c>
      <c r="BC54" s="190">
        <v>31</v>
      </c>
      <c r="BD54" s="141">
        <v>0.3500056452523428</v>
      </c>
      <c r="BE54" s="146">
        <v>47</v>
      </c>
      <c r="BF54" s="141">
        <v>0.8806593654736365</v>
      </c>
      <c r="BG54" s="188" t="s">
        <v>326</v>
      </c>
      <c r="BH54" s="188" t="s">
        <v>326</v>
      </c>
      <c r="BI54" s="190">
        <v>15</v>
      </c>
      <c r="BJ54" s="141">
        <v>0.16935757028339166</v>
      </c>
      <c r="BK54" s="188" t="s">
        <v>326</v>
      </c>
      <c r="BL54" s="188" t="s">
        <v>326</v>
      </c>
      <c r="BM54" s="190">
        <v>13</v>
      </c>
      <c r="BN54" s="141">
        <v>0.14677656091227279</v>
      </c>
      <c r="BO54" s="188" t="s">
        <v>326</v>
      </c>
      <c r="BP54" s="188" t="s">
        <v>326</v>
      </c>
      <c r="BQ54" s="190">
        <v>6</v>
      </c>
      <c r="BR54" s="141">
        <v>0.06774302811335667</v>
      </c>
      <c r="BS54" s="146">
        <v>34</v>
      </c>
      <c r="BT54" s="141">
        <v>0.3838771593090211</v>
      </c>
      <c r="BU54" s="188" t="s">
        <v>326</v>
      </c>
      <c r="BV54" s="188" t="s">
        <v>326</v>
      </c>
      <c r="BW54" s="189">
        <v>6</v>
      </c>
      <c r="BX54" s="141">
        <v>0.06774302811335667</v>
      </c>
      <c r="BY54" s="146">
        <v>8857</v>
      </c>
      <c r="BZ54" s="188" t="s">
        <v>326</v>
      </c>
      <c r="CA54" s="188" t="s">
        <v>326</v>
      </c>
      <c r="CB54" s="146">
        <v>8661</v>
      </c>
      <c r="CC54" s="141">
        <v>97.78706108163034</v>
      </c>
      <c r="CD54" s="146">
        <v>196</v>
      </c>
      <c r="CE54" s="141">
        <v>2.2129389183696513</v>
      </c>
    </row>
    <row r="55" spans="1:83" s="18" customFormat="1" ht="12.75">
      <c r="A55" s="18">
        <v>52</v>
      </c>
      <c r="B55" s="18" t="s">
        <v>374</v>
      </c>
      <c r="C55" s="188" t="s">
        <v>326</v>
      </c>
      <c r="D55" s="188" t="s">
        <v>326</v>
      </c>
      <c r="E55" s="189">
        <v>9110</v>
      </c>
      <c r="F55" s="140">
        <v>93.01613232591383</v>
      </c>
      <c r="G55" s="188" t="s">
        <v>326</v>
      </c>
      <c r="H55" s="188" t="s">
        <v>326</v>
      </c>
      <c r="I55" s="190">
        <v>49</v>
      </c>
      <c r="J55" s="140">
        <v>0.5003063099857055</v>
      </c>
      <c r="K55" s="188" t="s">
        <v>326</v>
      </c>
      <c r="L55" s="188" t="s">
        <v>326</v>
      </c>
      <c r="M55" s="190">
        <v>11</v>
      </c>
      <c r="N55" s="141">
        <v>0.11231366142536246</v>
      </c>
      <c r="O55" s="188" t="s">
        <v>326</v>
      </c>
      <c r="P55" s="188" t="s">
        <v>326</v>
      </c>
      <c r="Q55" s="190">
        <v>280</v>
      </c>
      <c r="R55" s="141">
        <v>2.858893199918317</v>
      </c>
      <c r="S55" s="188" t="s">
        <v>326</v>
      </c>
      <c r="T55" s="188" t="s">
        <v>326</v>
      </c>
      <c r="U55" s="190">
        <v>13</v>
      </c>
      <c r="V55" s="141">
        <v>0.13273432713906472</v>
      </c>
      <c r="W55" s="188" t="s">
        <v>326</v>
      </c>
      <c r="X55" s="188" t="s">
        <v>326</v>
      </c>
      <c r="Y55" s="190">
        <v>27</v>
      </c>
      <c r="Z55" s="141">
        <v>0.2756789871349806</v>
      </c>
      <c r="AA55" s="188" t="s">
        <v>326</v>
      </c>
      <c r="AB55" s="188" t="s">
        <v>326</v>
      </c>
      <c r="AC55" s="190">
        <v>28</v>
      </c>
      <c r="AD55" s="140">
        <v>0.28588931999183176</v>
      </c>
      <c r="AE55" s="188" t="s">
        <v>326</v>
      </c>
      <c r="AF55" s="188" t="s">
        <v>326</v>
      </c>
      <c r="AG55" s="190">
        <v>35</v>
      </c>
      <c r="AH55" s="141">
        <v>0.35736164998978964</v>
      </c>
      <c r="AI55" s="146">
        <v>103</v>
      </c>
      <c r="AJ55" s="141">
        <v>1.0516642842556667</v>
      </c>
      <c r="AK55" s="188" t="s">
        <v>326</v>
      </c>
      <c r="AL55" s="188" t="s">
        <v>326</v>
      </c>
      <c r="AM55" s="190">
        <v>35</v>
      </c>
      <c r="AN55" s="140">
        <v>0.35736164998978964</v>
      </c>
      <c r="AO55" s="188" t="s">
        <v>326</v>
      </c>
      <c r="AP55" s="188" t="s">
        <v>326</v>
      </c>
      <c r="AQ55" s="190">
        <v>21</v>
      </c>
      <c r="AR55" s="140">
        <v>0.21441698999387382</v>
      </c>
      <c r="AS55" s="188" t="s">
        <v>326</v>
      </c>
      <c r="AT55" s="188" t="s">
        <v>326</v>
      </c>
      <c r="AU55" s="190">
        <v>1</v>
      </c>
      <c r="AV55" s="140">
        <v>0.010210332856851132</v>
      </c>
      <c r="AW55" s="188" t="s">
        <v>326</v>
      </c>
      <c r="AX55" s="188" t="s">
        <v>326</v>
      </c>
      <c r="AY55" s="190">
        <v>32</v>
      </c>
      <c r="AZ55" s="141">
        <v>0.32673065141923624</v>
      </c>
      <c r="BA55" s="188" t="s">
        <v>326</v>
      </c>
      <c r="BB55" s="188" t="s">
        <v>326</v>
      </c>
      <c r="BC55" s="190">
        <v>79</v>
      </c>
      <c r="BD55" s="141">
        <v>0.8066162956912395</v>
      </c>
      <c r="BE55" s="146">
        <v>89</v>
      </c>
      <c r="BF55" s="141">
        <v>1.7153359199509903</v>
      </c>
      <c r="BG55" s="188" t="s">
        <v>326</v>
      </c>
      <c r="BH55" s="188" t="s">
        <v>326</v>
      </c>
      <c r="BI55" s="190">
        <v>28</v>
      </c>
      <c r="BJ55" s="141">
        <v>0.28588931999183176</v>
      </c>
      <c r="BK55" s="188" t="s">
        <v>326</v>
      </c>
      <c r="BL55" s="188" t="s">
        <v>326</v>
      </c>
      <c r="BM55" s="190">
        <v>13</v>
      </c>
      <c r="BN55" s="141">
        <v>0.13273432713906472</v>
      </c>
      <c r="BO55" s="188" t="s">
        <v>326</v>
      </c>
      <c r="BP55" s="188" t="s">
        <v>326</v>
      </c>
      <c r="BQ55" s="190">
        <v>12</v>
      </c>
      <c r="BR55" s="141">
        <v>0.12252399428221361</v>
      </c>
      <c r="BS55" s="146">
        <v>53</v>
      </c>
      <c r="BT55" s="141">
        <v>0.5411476414131101</v>
      </c>
      <c r="BU55" s="188" t="s">
        <v>326</v>
      </c>
      <c r="BV55" s="188" t="s">
        <v>326</v>
      </c>
      <c r="BW55" s="189">
        <v>20</v>
      </c>
      <c r="BX55" s="141">
        <v>0.20420665713702266</v>
      </c>
      <c r="BY55" s="146">
        <v>9794</v>
      </c>
      <c r="BZ55" s="188" t="s">
        <v>326</v>
      </c>
      <c r="CA55" s="188" t="s">
        <v>326</v>
      </c>
      <c r="CB55" s="146">
        <v>9450</v>
      </c>
      <c r="CC55" s="141">
        <v>96.48764549724321</v>
      </c>
      <c r="CD55" s="146">
        <v>344</v>
      </c>
      <c r="CE55" s="141">
        <v>3.5123545027567897</v>
      </c>
    </row>
    <row r="56" spans="1:83" s="18" customFormat="1" ht="12.75">
      <c r="A56" s="18">
        <v>53</v>
      </c>
      <c r="B56" s="18" t="s">
        <v>116</v>
      </c>
      <c r="C56" s="188" t="s">
        <v>326</v>
      </c>
      <c r="D56" s="188" t="s">
        <v>326</v>
      </c>
      <c r="E56" s="189">
        <v>8763</v>
      </c>
      <c r="F56" s="140">
        <v>81.95080894042832</v>
      </c>
      <c r="G56" s="188" t="s">
        <v>326</v>
      </c>
      <c r="H56" s="188" t="s">
        <v>326</v>
      </c>
      <c r="I56" s="190">
        <v>72</v>
      </c>
      <c r="J56" s="140">
        <v>0.6733376975591508</v>
      </c>
      <c r="K56" s="188" t="s">
        <v>326</v>
      </c>
      <c r="L56" s="188" t="s">
        <v>326</v>
      </c>
      <c r="M56" s="190">
        <v>230</v>
      </c>
      <c r="N56" s="141">
        <v>2.150939867202843</v>
      </c>
      <c r="O56" s="188" t="s">
        <v>326</v>
      </c>
      <c r="P56" s="188" t="s">
        <v>326</v>
      </c>
      <c r="Q56" s="190">
        <v>705</v>
      </c>
      <c r="R56" s="141">
        <v>6.593098288600019</v>
      </c>
      <c r="S56" s="188" t="s">
        <v>326</v>
      </c>
      <c r="T56" s="188" t="s">
        <v>326</v>
      </c>
      <c r="U56" s="190">
        <v>26</v>
      </c>
      <c r="V56" s="141">
        <v>0.24314972411858227</v>
      </c>
      <c r="W56" s="188" t="s">
        <v>326</v>
      </c>
      <c r="X56" s="188" t="s">
        <v>326</v>
      </c>
      <c r="Y56" s="190">
        <v>64</v>
      </c>
      <c r="Z56" s="141">
        <v>0.5985223978303563</v>
      </c>
      <c r="AA56" s="188" t="s">
        <v>326</v>
      </c>
      <c r="AB56" s="188" t="s">
        <v>326</v>
      </c>
      <c r="AC56" s="190">
        <v>71</v>
      </c>
      <c r="AD56" s="140">
        <v>0.6639857850930515</v>
      </c>
      <c r="AE56" s="188" t="s">
        <v>326</v>
      </c>
      <c r="AF56" s="188" t="s">
        <v>326</v>
      </c>
      <c r="AG56" s="190">
        <v>58</v>
      </c>
      <c r="AH56" s="141">
        <v>0.5424109230337604</v>
      </c>
      <c r="AI56" s="146">
        <v>219</v>
      </c>
      <c r="AJ56" s="141">
        <v>2.0480688300757506</v>
      </c>
      <c r="AK56" s="188" t="s">
        <v>326</v>
      </c>
      <c r="AL56" s="188" t="s">
        <v>326</v>
      </c>
      <c r="AM56" s="190">
        <v>167</v>
      </c>
      <c r="AN56" s="140">
        <v>1.5617693818385858</v>
      </c>
      <c r="AO56" s="188" t="s">
        <v>326</v>
      </c>
      <c r="AP56" s="188" t="s">
        <v>326</v>
      </c>
      <c r="AQ56" s="190">
        <v>41</v>
      </c>
      <c r="AR56" s="140">
        <v>0.38342841111007203</v>
      </c>
      <c r="AS56" s="188" t="s">
        <v>326</v>
      </c>
      <c r="AT56" s="188" t="s">
        <v>326</v>
      </c>
      <c r="AU56" s="190">
        <v>7</v>
      </c>
      <c r="AV56" s="140">
        <v>0.06546338726269522</v>
      </c>
      <c r="AW56" s="188" t="s">
        <v>326</v>
      </c>
      <c r="AX56" s="188" t="s">
        <v>326</v>
      </c>
      <c r="AY56" s="190">
        <v>129</v>
      </c>
      <c r="AZ56" s="141">
        <v>1.2063967081268119</v>
      </c>
      <c r="BA56" s="188" t="s">
        <v>326</v>
      </c>
      <c r="BB56" s="188" t="s">
        <v>326</v>
      </c>
      <c r="BC56" s="190">
        <v>123</v>
      </c>
      <c r="BD56" s="141">
        <v>1.150285233330216</v>
      </c>
      <c r="BE56" s="146">
        <v>344</v>
      </c>
      <c r="BF56" s="141">
        <v>4.367343121668381</v>
      </c>
      <c r="BG56" s="188" t="s">
        <v>326</v>
      </c>
      <c r="BH56" s="188" t="s">
        <v>326</v>
      </c>
      <c r="BI56" s="190">
        <v>90</v>
      </c>
      <c r="BJ56" s="141">
        <v>0.8416721219489385</v>
      </c>
      <c r="BK56" s="188" t="s">
        <v>326</v>
      </c>
      <c r="BL56" s="188" t="s">
        <v>326</v>
      </c>
      <c r="BM56" s="190">
        <v>60</v>
      </c>
      <c r="BN56" s="141">
        <v>0.5611147479659591</v>
      </c>
      <c r="BO56" s="188" t="s">
        <v>326</v>
      </c>
      <c r="BP56" s="188" t="s">
        <v>326</v>
      </c>
      <c r="BQ56" s="190">
        <v>28</v>
      </c>
      <c r="BR56" s="141">
        <v>0.2618535490507809</v>
      </c>
      <c r="BS56" s="146">
        <v>178</v>
      </c>
      <c r="BT56" s="141">
        <v>1.6646404189656785</v>
      </c>
      <c r="BU56" s="188" t="s">
        <v>326</v>
      </c>
      <c r="BV56" s="188" t="s">
        <v>326</v>
      </c>
      <c r="BW56" s="189">
        <v>59</v>
      </c>
      <c r="BX56" s="141">
        <v>0.5517628354998597</v>
      </c>
      <c r="BY56" s="146">
        <v>10693</v>
      </c>
      <c r="BZ56" s="188" t="s">
        <v>326</v>
      </c>
      <c r="CA56" s="188" t="s">
        <v>326</v>
      </c>
      <c r="CB56" s="146">
        <v>9770</v>
      </c>
      <c r="CC56" s="141">
        <v>91.36818479379033</v>
      </c>
      <c r="CD56" s="146">
        <v>923</v>
      </c>
      <c r="CE56" s="141">
        <v>8.63181520620967</v>
      </c>
    </row>
    <row r="57" spans="1:83" s="18" customFormat="1" ht="12.75">
      <c r="A57" s="18">
        <v>54</v>
      </c>
      <c r="B57" s="18" t="s">
        <v>375</v>
      </c>
      <c r="C57" s="188" t="s">
        <v>326</v>
      </c>
      <c r="D57" s="188" t="s">
        <v>326</v>
      </c>
      <c r="E57" s="189">
        <v>5956</v>
      </c>
      <c r="F57" s="140">
        <v>69.02306176845521</v>
      </c>
      <c r="G57" s="188" t="s">
        <v>326</v>
      </c>
      <c r="H57" s="188" t="s">
        <v>326</v>
      </c>
      <c r="I57" s="190">
        <v>116</v>
      </c>
      <c r="J57" s="140">
        <v>1.3443040908564143</v>
      </c>
      <c r="K57" s="188" t="s">
        <v>326</v>
      </c>
      <c r="L57" s="188" t="s">
        <v>326</v>
      </c>
      <c r="M57" s="190">
        <v>3</v>
      </c>
      <c r="N57" s="141">
        <v>0.034766485108355547</v>
      </c>
      <c r="O57" s="188" t="s">
        <v>326</v>
      </c>
      <c r="P57" s="188" t="s">
        <v>326</v>
      </c>
      <c r="Q57" s="190">
        <v>1527</v>
      </c>
      <c r="R57" s="141">
        <v>17.696140920152974</v>
      </c>
      <c r="S57" s="188" t="s">
        <v>326</v>
      </c>
      <c r="T57" s="188" t="s">
        <v>326</v>
      </c>
      <c r="U57" s="190">
        <v>26</v>
      </c>
      <c r="V57" s="141">
        <v>0.3013095376057481</v>
      </c>
      <c r="W57" s="188" t="s">
        <v>326</v>
      </c>
      <c r="X57" s="188" t="s">
        <v>326</v>
      </c>
      <c r="Y57" s="190">
        <v>46</v>
      </c>
      <c r="Z57" s="141">
        <v>0.533086104994785</v>
      </c>
      <c r="AA57" s="188" t="s">
        <v>326</v>
      </c>
      <c r="AB57" s="188" t="s">
        <v>326</v>
      </c>
      <c r="AC57" s="190">
        <v>101</v>
      </c>
      <c r="AD57" s="140">
        <v>1.1704716653146368</v>
      </c>
      <c r="AE57" s="188" t="s">
        <v>326</v>
      </c>
      <c r="AF57" s="188" t="s">
        <v>326</v>
      </c>
      <c r="AG57" s="190">
        <v>68</v>
      </c>
      <c r="AH57" s="141">
        <v>0.7880403291227257</v>
      </c>
      <c r="AI57" s="146">
        <v>241</v>
      </c>
      <c r="AJ57" s="141">
        <v>2.7929076370378954</v>
      </c>
      <c r="AK57" s="188" t="s">
        <v>326</v>
      </c>
      <c r="AL57" s="188" t="s">
        <v>326</v>
      </c>
      <c r="AM57" s="190">
        <v>143</v>
      </c>
      <c r="AN57" s="140">
        <v>1.6572024568316142</v>
      </c>
      <c r="AO57" s="188" t="s">
        <v>326</v>
      </c>
      <c r="AP57" s="188" t="s">
        <v>326</v>
      </c>
      <c r="AQ57" s="190">
        <v>17</v>
      </c>
      <c r="AR57" s="140">
        <v>0.19701008228068143</v>
      </c>
      <c r="AS57" s="188" t="s">
        <v>326</v>
      </c>
      <c r="AT57" s="188" t="s">
        <v>326</v>
      </c>
      <c r="AU57" s="190">
        <v>58</v>
      </c>
      <c r="AV57" s="140">
        <v>0.6721520454282072</v>
      </c>
      <c r="AW57" s="188" t="s">
        <v>326</v>
      </c>
      <c r="AX57" s="188" t="s">
        <v>326</v>
      </c>
      <c r="AY57" s="190">
        <v>187</v>
      </c>
      <c r="AZ57" s="141">
        <v>2.1671109050874957</v>
      </c>
      <c r="BA57" s="188" t="s">
        <v>326</v>
      </c>
      <c r="BB57" s="188" t="s">
        <v>326</v>
      </c>
      <c r="BC57" s="190">
        <v>182</v>
      </c>
      <c r="BD57" s="141">
        <v>2.1091667632402364</v>
      </c>
      <c r="BE57" s="146">
        <v>405</v>
      </c>
      <c r="BF57" s="141">
        <v>6.802642252868234</v>
      </c>
      <c r="BG57" s="188" t="s">
        <v>326</v>
      </c>
      <c r="BH57" s="188" t="s">
        <v>326</v>
      </c>
      <c r="BI57" s="190">
        <v>85</v>
      </c>
      <c r="BJ57" s="141">
        <v>0.9850504114034072</v>
      </c>
      <c r="BK57" s="188" t="s">
        <v>326</v>
      </c>
      <c r="BL57" s="188" t="s">
        <v>326</v>
      </c>
      <c r="BM57" s="190">
        <v>22</v>
      </c>
      <c r="BN57" s="141">
        <v>0.25495422412794067</v>
      </c>
      <c r="BO57" s="188" t="s">
        <v>326</v>
      </c>
      <c r="BP57" s="188" t="s">
        <v>326</v>
      </c>
      <c r="BQ57" s="190">
        <v>7</v>
      </c>
      <c r="BR57" s="141">
        <v>0.08112179858616293</v>
      </c>
      <c r="BS57" s="146">
        <v>114</v>
      </c>
      <c r="BT57" s="141">
        <v>1.3211264341175109</v>
      </c>
      <c r="BU57" s="188" t="s">
        <v>326</v>
      </c>
      <c r="BV57" s="188" t="s">
        <v>326</v>
      </c>
      <c r="BW57" s="189">
        <v>85</v>
      </c>
      <c r="BX57" s="141">
        <v>0.9850504114034072</v>
      </c>
      <c r="BY57" s="146">
        <v>8629</v>
      </c>
      <c r="BZ57" s="188" t="s">
        <v>326</v>
      </c>
      <c r="CA57" s="188" t="s">
        <v>326</v>
      </c>
      <c r="CB57" s="146">
        <v>7602</v>
      </c>
      <c r="CC57" s="141">
        <v>88.09827326457295</v>
      </c>
      <c r="CD57" s="146">
        <v>1027</v>
      </c>
      <c r="CE57" s="141">
        <v>11.901726735427049</v>
      </c>
    </row>
    <row r="58" spans="1:83" s="18" customFormat="1" ht="12.75">
      <c r="A58" s="18">
        <v>55</v>
      </c>
      <c r="B58" s="18" t="s">
        <v>376</v>
      </c>
      <c r="C58" s="188" t="s">
        <v>326</v>
      </c>
      <c r="D58" s="188" t="s">
        <v>326</v>
      </c>
      <c r="E58" s="189">
        <v>7415</v>
      </c>
      <c r="F58" s="140">
        <v>95.64039726557462</v>
      </c>
      <c r="G58" s="188" t="s">
        <v>326</v>
      </c>
      <c r="H58" s="188" t="s">
        <v>326</v>
      </c>
      <c r="I58" s="190">
        <v>21</v>
      </c>
      <c r="J58" s="140">
        <v>0.2708628917838256</v>
      </c>
      <c r="K58" s="188" t="s">
        <v>326</v>
      </c>
      <c r="L58" s="188" t="s">
        <v>326</v>
      </c>
      <c r="M58" s="190">
        <v>13</v>
      </c>
      <c r="N58" s="141">
        <v>0.16767702824713016</v>
      </c>
      <c r="O58" s="188" t="s">
        <v>326</v>
      </c>
      <c r="P58" s="188" t="s">
        <v>326</v>
      </c>
      <c r="Q58" s="190">
        <v>130</v>
      </c>
      <c r="R58" s="141">
        <v>1.6767702824713016</v>
      </c>
      <c r="S58" s="188" t="s">
        <v>326</v>
      </c>
      <c r="T58" s="188" t="s">
        <v>326</v>
      </c>
      <c r="U58" s="190">
        <v>7</v>
      </c>
      <c r="V58" s="141">
        <v>0.09028763059460854</v>
      </c>
      <c r="W58" s="188" t="s">
        <v>326</v>
      </c>
      <c r="X58" s="188" t="s">
        <v>326</v>
      </c>
      <c r="Y58" s="190">
        <v>26</v>
      </c>
      <c r="Z58" s="141">
        <v>0.3353540564942603</v>
      </c>
      <c r="AA58" s="188" t="s">
        <v>326</v>
      </c>
      <c r="AB58" s="188" t="s">
        <v>326</v>
      </c>
      <c r="AC58" s="190">
        <v>20</v>
      </c>
      <c r="AD58" s="140">
        <v>0.2579646588417387</v>
      </c>
      <c r="AE58" s="188" t="s">
        <v>326</v>
      </c>
      <c r="AF58" s="188" t="s">
        <v>326</v>
      </c>
      <c r="AG58" s="190">
        <v>12</v>
      </c>
      <c r="AH58" s="141">
        <v>0.1547787953050432</v>
      </c>
      <c r="AI58" s="146">
        <v>65</v>
      </c>
      <c r="AJ58" s="141">
        <v>0.8383851412356508</v>
      </c>
      <c r="AK58" s="188" t="s">
        <v>326</v>
      </c>
      <c r="AL58" s="188" t="s">
        <v>326</v>
      </c>
      <c r="AM58" s="190">
        <v>47</v>
      </c>
      <c r="AN58" s="140">
        <v>0.6062169482780859</v>
      </c>
      <c r="AO58" s="188" t="s">
        <v>326</v>
      </c>
      <c r="AP58" s="188" t="s">
        <v>326</v>
      </c>
      <c r="AQ58" s="190">
        <v>1</v>
      </c>
      <c r="AR58" s="140">
        <v>0.012898232942086934</v>
      </c>
      <c r="AS58" s="188" t="s">
        <v>326</v>
      </c>
      <c r="AT58" s="188" t="s">
        <v>326</v>
      </c>
      <c r="AU58" s="190">
        <v>6</v>
      </c>
      <c r="AV58" s="140">
        <v>0.0773893976525216</v>
      </c>
      <c r="AW58" s="188" t="s">
        <v>326</v>
      </c>
      <c r="AX58" s="188" t="s">
        <v>326</v>
      </c>
      <c r="AY58" s="190">
        <v>10</v>
      </c>
      <c r="AZ58" s="141">
        <v>0.12898232942086935</v>
      </c>
      <c r="BA58" s="188" t="s">
        <v>326</v>
      </c>
      <c r="BB58" s="188" t="s">
        <v>326</v>
      </c>
      <c r="BC58" s="190">
        <v>16</v>
      </c>
      <c r="BD58" s="141">
        <v>0.20637172707339094</v>
      </c>
      <c r="BE58" s="146">
        <v>64</v>
      </c>
      <c r="BF58" s="141">
        <v>1.0318586353669548</v>
      </c>
      <c r="BG58" s="188" t="s">
        <v>326</v>
      </c>
      <c r="BH58" s="188" t="s">
        <v>326</v>
      </c>
      <c r="BI58" s="190">
        <v>10</v>
      </c>
      <c r="BJ58" s="141">
        <v>0.12898232942086935</v>
      </c>
      <c r="BK58" s="188" t="s">
        <v>326</v>
      </c>
      <c r="BL58" s="188" t="s">
        <v>326</v>
      </c>
      <c r="BM58" s="190">
        <v>8</v>
      </c>
      <c r="BN58" s="141">
        <v>0.10318586353669547</v>
      </c>
      <c r="BO58" s="188" t="s">
        <v>326</v>
      </c>
      <c r="BP58" s="188" t="s">
        <v>326</v>
      </c>
      <c r="BQ58" s="190">
        <v>0</v>
      </c>
      <c r="BR58" s="141">
        <v>0</v>
      </c>
      <c r="BS58" s="146">
        <v>18</v>
      </c>
      <c r="BT58" s="141">
        <v>0.2321681929575648</v>
      </c>
      <c r="BU58" s="188" t="s">
        <v>326</v>
      </c>
      <c r="BV58" s="188" t="s">
        <v>326</v>
      </c>
      <c r="BW58" s="189">
        <v>11</v>
      </c>
      <c r="BX58" s="141">
        <v>0.14188056236295626</v>
      </c>
      <c r="BY58" s="146">
        <v>7753</v>
      </c>
      <c r="BZ58" s="188" t="s">
        <v>326</v>
      </c>
      <c r="CA58" s="188" t="s">
        <v>326</v>
      </c>
      <c r="CB58" s="146">
        <v>7579</v>
      </c>
      <c r="CC58" s="141">
        <v>97.75570746807686</v>
      </c>
      <c r="CD58" s="146">
        <v>174</v>
      </c>
      <c r="CE58" s="141">
        <v>2.2442925319231266</v>
      </c>
    </row>
    <row r="59" spans="1:83" s="18" customFormat="1" ht="12.75">
      <c r="A59" s="18">
        <v>56</v>
      </c>
      <c r="B59" s="18" t="s">
        <v>377</v>
      </c>
      <c r="C59" s="188" t="s">
        <v>326</v>
      </c>
      <c r="D59" s="188" t="s">
        <v>326</v>
      </c>
      <c r="E59" s="189">
        <v>7939</v>
      </c>
      <c r="F59" s="140">
        <v>95.59301625526791</v>
      </c>
      <c r="G59" s="188" t="s">
        <v>326</v>
      </c>
      <c r="H59" s="188" t="s">
        <v>326</v>
      </c>
      <c r="I59" s="190">
        <v>29</v>
      </c>
      <c r="J59" s="140">
        <v>0.34918723660445516</v>
      </c>
      <c r="K59" s="188" t="s">
        <v>326</v>
      </c>
      <c r="L59" s="188" t="s">
        <v>326</v>
      </c>
      <c r="M59" s="190">
        <v>10</v>
      </c>
      <c r="N59" s="141">
        <v>0.12040939193257075</v>
      </c>
      <c r="O59" s="188" t="s">
        <v>326</v>
      </c>
      <c r="P59" s="188" t="s">
        <v>326</v>
      </c>
      <c r="Q59" s="190">
        <v>139</v>
      </c>
      <c r="R59" s="141">
        <v>1.6736905478627333</v>
      </c>
      <c r="S59" s="188" t="s">
        <v>326</v>
      </c>
      <c r="T59" s="188" t="s">
        <v>326</v>
      </c>
      <c r="U59" s="190">
        <v>12</v>
      </c>
      <c r="V59" s="141">
        <v>0.14449127031908487</v>
      </c>
      <c r="W59" s="188" t="s">
        <v>326</v>
      </c>
      <c r="X59" s="188" t="s">
        <v>326</v>
      </c>
      <c r="Y59" s="190">
        <v>29</v>
      </c>
      <c r="Z59" s="141">
        <v>0.34918723660445516</v>
      </c>
      <c r="AA59" s="188" t="s">
        <v>326</v>
      </c>
      <c r="AB59" s="188" t="s">
        <v>326</v>
      </c>
      <c r="AC59" s="190">
        <v>20</v>
      </c>
      <c r="AD59" s="140">
        <v>0.2408187838651415</v>
      </c>
      <c r="AE59" s="188" t="s">
        <v>326</v>
      </c>
      <c r="AF59" s="188" t="s">
        <v>326</v>
      </c>
      <c r="AG59" s="190">
        <v>15</v>
      </c>
      <c r="AH59" s="141">
        <v>0.1806140878988561</v>
      </c>
      <c r="AI59" s="146">
        <v>76</v>
      </c>
      <c r="AJ59" s="141">
        <v>0.9151113786875377</v>
      </c>
      <c r="AK59" s="188" t="s">
        <v>326</v>
      </c>
      <c r="AL59" s="188" t="s">
        <v>326</v>
      </c>
      <c r="AM59" s="190">
        <v>21</v>
      </c>
      <c r="AN59" s="140">
        <v>0.25285972305839854</v>
      </c>
      <c r="AO59" s="188" t="s">
        <v>326</v>
      </c>
      <c r="AP59" s="188" t="s">
        <v>326</v>
      </c>
      <c r="AQ59" s="190">
        <v>8</v>
      </c>
      <c r="AR59" s="140">
        <v>0.09632751354605659</v>
      </c>
      <c r="AS59" s="188" t="s">
        <v>326</v>
      </c>
      <c r="AT59" s="188" t="s">
        <v>326</v>
      </c>
      <c r="AU59" s="190">
        <v>0</v>
      </c>
      <c r="AV59" s="140">
        <v>0</v>
      </c>
      <c r="AW59" s="188" t="s">
        <v>326</v>
      </c>
      <c r="AX59" s="188" t="s">
        <v>326</v>
      </c>
      <c r="AY59" s="190">
        <v>23</v>
      </c>
      <c r="AZ59" s="141">
        <v>0.2769416014449127</v>
      </c>
      <c r="BA59" s="188" t="s">
        <v>326</v>
      </c>
      <c r="BB59" s="188" t="s">
        <v>326</v>
      </c>
      <c r="BC59" s="190">
        <v>21</v>
      </c>
      <c r="BD59" s="141">
        <v>0.25285972305839854</v>
      </c>
      <c r="BE59" s="146">
        <v>52</v>
      </c>
      <c r="BF59" s="141">
        <v>0.8789885611077665</v>
      </c>
      <c r="BG59" s="188" t="s">
        <v>326</v>
      </c>
      <c r="BH59" s="188" t="s">
        <v>326</v>
      </c>
      <c r="BI59" s="190">
        <v>9</v>
      </c>
      <c r="BJ59" s="141">
        <v>0.10836845273931367</v>
      </c>
      <c r="BK59" s="188" t="s">
        <v>326</v>
      </c>
      <c r="BL59" s="188" t="s">
        <v>326</v>
      </c>
      <c r="BM59" s="190">
        <v>19</v>
      </c>
      <c r="BN59" s="141">
        <v>0.22877784467188442</v>
      </c>
      <c r="BO59" s="188" t="s">
        <v>326</v>
      </c>
      <c r="BP59" s="188" t="s">
        <v>326</v>
      </c>
      <c r="BQ59" s="190">
        <v>3</v>
      </c>
      <c r="BR59" s="141">
        <v>0.03612281757977122</v>
      </c>
      <c r="BS59" s="146">
        <v>31</v>
      </c>
      <c r="BT59" s="141">
        <v>0.37326911499096926</v>
      </c>
      <c r="BU59" s="188" t="s">
        <v>326</v>
      </c>
      <c r="BV59" s="188" t="s">
        <v>326</v>
      </c>
      <c r="BW59" s="189">
        <v>8</v>
      </c>
      <c r="BX59" s="141">
        <v>0.09632751354605659</v>
      </c>
      <c r="BY59" s="146">
        <v>8305</v>
      </c>
      <c r="BZ59" s="188" t="s">
        <v>326</v>
      </c>
      <c r="CA59" s="188" t="s">
        <v>326</v>
      </c>
      <c r="CB59" s="146">
        <v>8117</v>
      </c>
      <c r="CC59" s="141">
        <v>97.73630343166766</v>
      </c>
      <c r="CD59" s="146">
        <v>188</v>
      </c>
      <c r="CE59" s="141">
        <v>2.26369656833233</v>
      </c>
    </row>
    <row r="60" spans="1:83" s="18" customFormat="1" ht="12.75">
      <c r="A60" s="18">
        <v>57</v>
      </c>
      <c r="B60" s="18" t="s">
        <v>117</v>
      </c>
      <c r="C60" s="188" t="s">
        <v>326</v>
      </c>
      <c r="D60" s="188" t="s">
        <v>326</v>
      </c>
      <c r="E60" s="189">
        <v>8682</v>
      </c>
      <c r="F60" s="140">
        <v>91.06356198867212</v>
      </c>
      <c r="G60" s="188" t="s">
        <v>326</v>
      </c>
      <c r="H60" s="188" t="s">
        <v>326</v>
      </c>
      <c r="I60" s="190">
        <v>45</v>
      </c>
      <c r="J60" s="140">
        <v>0.4719949653870359</v>
      </c>
      <c r="K60" s="188" t="s">
        <v>326</v>
      </c>
      <c r="L60" s="188" t="s">
        <v>326</v>
      </c>
      <c r="M60" s="190">
        <v>40</v>
      </c>
      <c r="N60" s="141">
        <v>0.4195510803440319</v>
      </c>
      <c r="O60" s="188" t="s">
        <v>326</v>
      </c>
      <c r="P60" s="188" t="s">
        <v>326</v>
      </c>
      <c r="Q60" s="190">
        <v>348</v>
      </c>
      <c r="R60" s="141">
        <v>3.650094398993078</v>
      </c>
      <c r="S60" s="188" t="s">
        <v>326</v>
      </c>
      <c r="T60" s="188" t="s">
        <v>326</v>
      </c>
      <c r="U60" s="190">
        <v>15</v>
      </c>
      <c r="V60" s="141">
        <v>0.15733165512901195</v>
      </c>
      <c r="W60" s="188" t="s">
        <v>326</v>
      </c>
      <c r="X60" s="188" t="s">
        <v>326</v>
      </c>
      <c r="Y60" s="190">
        <v>46</v>
      </c>
      <c r="Z60" s="141">
        <v>0.4824837423956367</v>
      </c>
      <c r="AA60" s="188" t="s">
        <v>326</v>
      </c>
      <c r="AB60" s="188" t="s">
        <v>326</v>
      </c>
      <c r="AC60" s="190">
        <v>56</v>
      </c>
      <c r="AD60" s="140">
        <v>0.5873715124816447</v>
      </c>
      <c r="AE60" s="188" t="s">
        <v>326</v>
      </c>
      <c r="AF60" s="188" t="s">
        <v>326</v>
      </c>
      <c r="AG60" s="190">
        <v>31</v>
      </c>
      <c r="AH60" s="141">
        <v>0.3251520872666247</v>
      </c>
      <c r="AI60" s="146">
        <v>148</v>
      </c>
      <c r="AJ60" s="141">
        <v>1.552338997272918</v>
      </c>
      <c r="AK60" s="188" t="s">
        <v>326</v>
      </c>
      <c r="AL60" s="188" t="s">
        <v>326</v>
      </c>
      <c r="AM60" s="190">
        <v>87</v>
      </c>
      <c r="AN60" s="140">
        <v>0.9125235997482695</v>
      </c>
      <c r="AO60" s="188" t="s">
        <v>326</v>
      </c>
      <c r="AP60" s="188" t="s">
        <v>326</v>
      </c>
      <c r="AQ60" s="190">
        <v>19</v>
      </c>
      <c r="AR60" s="140">
        <v>0.19928676316341515</v>
      </c>
      <c r="AS60" s="188" t="s">
        <v>326</v>
      </c>
      <c r="AT60" s="188" t="s">
        <v>326</v>
      </c>
      <c r="AU60" s="190">
        <v>5</v>
      </c>
      <c r="AV60" s="140">
        <v>0.052443885043003985</v>
      </c>
      <c r="AW60" s="188" t="s">
        <v>326</v>
      </c>
      <c r="AX60" s="188" t="s">
        <v>326</v>
      </c>
      <c r="AY60" s="190">
        <v>43</v>
      </c>
      <c r="AZ60" s="141">
        <v>0.4510174113698343</v>
      </c>
      <c r="BA60" s="188" t="s">
        <v>326</v>
      </c>
      <c r="BB60" s="188" t="s">
        <v>326</v>
      </c>
      <c r="BC60" s="190">
        <v>49</v>
      </c>
      <c r="BD60" s="141">
        <v>0.5139500734214391</v>
      </c>
      <c r="BE60" s="146">
        <v>154</v>
      </c>
      <c r="BF60" s="141">
        <v>2.129221732745962</v>
      </c>
      <c r="BG60" s="188" t="s">
        <v>326</v>
      </c>
      <c r="BH60" s="188" t="s">
        <v>326</v>
      </c>
      <c r="BI60" s="190">
        <v>31</v>
      </c>
      <c r="BJ60" s="141">
        <v>0.3251520872666247</v>
      </c>
      <c r="BK60" s="188" t="s">
        <v>326</v>
      </c>
      <c r="BL60" s="188" t="s">
        <v>326</v>
      </c>
      <c r="BM60" s="190">
        <v>11</v>
      </c>
      <c r="BN60" s="141">
        <v>0.11537654709460876</v>
      </c>
      <c r="BO60" s="188" t="s">
        <v>326</v>
      </c>
      <c r="BP60" s="188" t="s">
        <v>326</v>
      </c>
      <c r="BQ60" s="190">
        <v>8</v>
      </c>
      <c r="BR60" s="141">
        <v>0.08391021606880637</v>
      </c>
      <c r="BS60" s="146">
        <v>50</v>
      </c>
      <c r="BT60" s="141">
        <v>0.5244388504300398</v>
      </c>
      <c r="BU60" s="188" t="s">
        <v>326</v>
      </c>
      <c r="BV60" s="188" t="s">
        <v>326</v>
      </c>
      <c r="BW60" s="189">
        <v>18</v>
      </c>
      <c r="BX60" s="141">
        <v>0.18879798615481436</v>
      </c>
      <c r="BY60" s="146">
        <v>9534</v>
      </c>
      <c r="BZ60" s="188" t="s">
        <v>326</v>
      </c>
      <c r="CA60" s="188" t="s">
        <v>326</v>
      </c>
      <c r="CB60" s="146">
        <v>9115</v>
      </c>
      <c r="CC60" s="141">
        <v>95.60520243339626</v>
      </c>
      <c r="CD60" s="146">
        <v>419</v>
      </c>
      <c r="CE60" s="141">
        <v>4.394797566603733</v>
      </c>
    </row>
    <row r="61" spans="1:83" s="18" customFormat="1" ht="12.75">
      <c r="A61" s="18">
        <v>58</v>
      </c>
      <c r="B61" s="18" t="s">
        <v>378</v>
      </c>
      <c r="C61" s="188" t="s">
        <v>326</v>
      </c>
      <c r="D61" s="188" t="s">
        <v>326</v>
      </c>
      <c r="E61" s="189">
        <v>7986</v>
      </c>
      <c r="F61" s="140">
        <v>78.50191683869066</v>
      </c>
      <c r="G61" s="188" t="s">
        <v>326</v>
      </c>
      <c r="H61" s="188" t="s">
        <v>326</v>
      </c>
      <c r="I61" s="190">
        <v>27</v>
      </c>
      <c r="J61" s="140">
        <v>0.26540843409023884</v>
      </c>
      <c r="K61" s="188" t="s">
        <v>326</v>
      </c>
      <c r="L61" s="188" t="s">
        <v>326</v>
      </c>
      <c r="M61" s="190">
        <v>47</v>
      </c>
      <c r="N61" s="141">
        <v>0.4620072741570825</v>
      </c>
      <c r="O61" s="188" t="s">
        <v>326</v>
      </c>
      <c r="P61" s="188" t="s">
        <v>326</v>
      </c>
      <c r="Q61" s="190">
        <v>1741</v>
      </c>
      <c r="R61" s="141">
        <v>17.113929027818735</v>
      </c>
      <c r="S61" s="188" t="s">
        <v>326</v>
      </c>
      <c r="T61" s="188" t="s">
        <v>326</v>
      </c>
      <c r="U61" s="190">
        <v>11</v>
      </c>
      <c r="V61" s="141">
        <v>0.10812936203676397</v>
      </c>
      <c r="W61" s="188" t="s">
        <v>326</v>
      </c>
      <c r="X61" s="188" t="s">
        <v>326</v>
      </c>
      <c r="Y61" s="190">
        <v>32</v>
      </c>
      <c r="Z61" s="141">
        <v>0.31455814410694977</v>
      </c>
      <c r="AA61" s="188" t="s">
        <v>326</v>
      </c>
      <c r="AB61" s="188" t="s">
        <v>326</v>
      </c>
      <c r="AC61" s="190">
        <v>41</v>
      </c>
      <c r="AD61" s="140">
        <v>0.40302762213702936</v>
      </c>
      <c r="AE61" s="188" t="s">
        <v>326</v>
      </c>
      <c r="AF61" s="188" t="s">
        <v>326</v>
      </c>
      <c r="AG61" s="190">
        <v>36</v>
      </c>
      <c r="AH61" s="141">
        <v>0.3538779121203185</v>
      </c>
      <c r="AI61" s="146">
        <v>120</v>
      </c>
      <c r="AJ61" s="141">
        <v>1.1795930404010617</v>
      </c>
      <c r="AK61" s="188" t="s">
        <v>326</v>
      </c>
      <c r="AL61" s="188" t="s">
        <v>326</v>
      </c>
      <c r="AM61" s="190">
        <v>71</v>
      </c>
      <c r="AN61" s="140">
        <v>0.6979258822372948</v>
      </c>
      <c r="AO61" s="188" t="s">
        <v>326</v>
      </c>
      <c r="AP61" s="188" t="s">
        <v>326</v>
      </c>
      <c r="AQ61" s="190">
        <v>7</v>
      </c>
      <c r="AR61" s="140">
        <v>0.06880959402339526</v>
      </c>
      <c r="AS61" s="188" t="s">
        <v>326</v>
      </c>
      <c r="AT61" s="188" t="s">
        <v>326</v>
      </c>
      <c r="AU61" s="190">
        <v>13</v>
      </c>
      <c r="AV61" s="140">
        <v>0.12778924604344835</v>
      </c>
      <c r="AW61" s="188" t="s">
        <v>326</v>
      </c>
      <c r="AX61" s="188" t="s">
        <v>326</v>
      </c>
      <c r="AY61" s="190">
        <v>26</v>
      </c>
      <c r="AZ61" s="141">
        <v>0.2555784920868967</v>
      </c>
      <c r="BA61" s="188" t="s">
        <v>326</v>
      </c>
      <c r="BB61" s="188" t="s">
        <v>326</v>
      </c>
      <c r="BC61" s="190">
        <v>59</v>
      </c>
      <c r="BD61" s="141">
        <v>0.5799665781971887</v>
      </c>
      <c r="BE61" s="146">
        <v>117</v>
      </c>
      <c r="BF61" s="141">
        <v>1.7300697925882238</v>
      </c>
      <c r="BG61" s="188" t="s">
        <v>326</v>
      </c>
      <c r="BH61" s="188" t="s">
        <v>326</v>
      </c>
      <c r="BI61" s="190">
        <v>22</v>
      </c>
      <c r="BJ61" s="141">
        <v>0.21625872407352795</v>
      </c>
      <c r="BK61" s="188" t="s">
        <v>326</v>
      </c>
      <c r="BL61" s="188" t="s">
        <v>326</v>
      </c>
      <c r="BM61" s="190">
        <v>19</v>
      </c>
      <c r="BN61" s="141">
        <v>0.18676889806350144</v>
      </c>
      <c r="BO61" s="188" t="s">
        <v>326</v>
      </c>
      <c r="BP61" s="188" t="s">
        <v>326</v>
      </c>
      <c r="BQ61" s="190">
        <v>9</v>
      </c>
      <c r="BR61" s="141">
        <v>0.08846947803007962</v>
      </c>
      <c r="BS61" s="146">
        <v>50</v>
      </c>
      <c r="BT61" s="141">
        <v>0.491497100167109</v>
      </c>
      <c r="BU61" s="188" t="s">
        <v>326</v>
      </c>
      <c r="BV61" s="188" t="s">
        <v>326</v>
      </c>
      <c r="BW61" s="189">
        <v>26</v>
      </c>
      <c r="BX61" s="141">
        <v>0.2555784920868967</v>
      </c>
      <c r="BY61" s="146">
        <v>10173</v>
      </c>
      <c r="BZ61" s="188" t="s">
        <v>326</v>
      </c>
      <c r="CA61" s="188" t="s">
        <v>326</v>
      </c>
      <c r="CB61" s="146">
        <v>9801</v>
      </c>
      <c r="CC61" s="141">
        <v>96.34326157475671</v>
      </c>
      <c r="CD61" s="146">
        <v>372</v>
      </c>
      <c r="CE61" s="141">
        <v>3.656738425243291</v>
      </c>
    </row>
    <row r="62" spans="1:83" s="18" customFormat="1" ht="12.75">
      <c r="A62" s="18">
        <v>59</v>
      </c>
      <c r="B62" s="18" t="s">
        <v>379</v>
      </c>
      <c r="C62" s="188" t="s">
        <v>326</v>
      </c>
      <c r="D62" s="188" t="s">
        <v>326</v>
      </c>
      <c r="E62" s="189">
        <v>8306</v>
      </c>
      <c r="F62" s="140">
        <v>80.664271146936</v>
      </c>
      <c r="G62" s="188" t="s">
        <v>326</v>
      </c>
      <c r="H62" s="188" t="s">
        <v>326</v>
      </c>
      <c r="I62" s="190">
        <v>37</v>
      </c>
      <c r="J62" s="140">
        <v>0.35932795959988345</v>
      </c>
      <c r="K62" s="188" t="s">
        <v>326</v>
      </c>
      <c r="L62" s="188" t="s">
        <v>326</v>
      </c>
      <c r="M62" s="190">
        <v>34</v>
      </c>
      <c r="N62" s="141">
        <v>0.3301932601728659</v>
      </c>
      <c r="O62" s="188" t="s">
        <v>326</v>
      </c>
      <c r="P62" s="188" t="s">
        <v>326</v>
      </c>
      <c r="Q62" s="190">
        <v>1609</v>
      </c>
      <c r="R62" s="141">
        <v>15.625910459357096</v>
      </c>
      <c r="S62" s="188" t="s">
        <v>326</v>
      </c>
      <c r="T62" s="188" t="s">
        <v>326</v>
      </c>
      <c r="U62" s="190">
        <v>12</v>
      </c>
      <c r="V62" s="141">
        <v>0.11653879770807032</v>
      </c>
      <c r="W62" s="188" t="s">
        <v>326</v>
      </c>
      <c r="X62" s="188" t="s">
        <v>326</v>
      </c>
      <c r="Y62" s="190">
        <v>35</v>
      </c>
      <c r="Z62" s="141">
        <v>0.3399048266485384</v>
      </c>
      <c r="AA62" s="188" t="s">
        <v>326</v>
      </c>
      <c r="AB62" s="188" t="s">
        <v>326</v>
      </c>
      <c r="AC62" s="190">
        <v>25</v>
      </c>
      <c r="AD62" s="140">
        <v>0.24278916189181313</v>
      </c>
      <c r="AE62" s="188" t="s">
        <v>326</v>
      </c>
      <c r="AF62" s="188" t="s">
        <v>326</v>
      </c>
      <c r="AG62" s="190">
        <v>33</v>
      </c>
      <c r="AH62" s="141">
        <v>0.32048169369719337</v>
      </c>
      <c r="AI62" s="146">
        <v>105</v>
      </c>
      <c r="AJ62" s="141">
        <v>1.0197144799456153</v>
      </c>
      <c r="AK62" s="188" t="s">
        <v>326</v>
      </c>
      <c r="AL62" s="188" t="s">
        <v>326</v>
      </c>
      <c r="AM62" s="190">
        <v>50</v>
      </c>
      <c r="AN62" s="140">
        <v>0.48557832378362625</v>
      </c>
      <c r="AO62" s="188" t="s">
        <v>326</v>
      </c>
      <c r="AP62" s="188" t="s">
        <v>326</v>
      </c>
      <c r="AQ62" s="190">
        <v>1</v>
      </c>
      <c r="AR62" s="140">
        <v>0.009711566475672525</v>
      </c>
      <c r="AS62" s="188" t="s">
        <v>326</v>
      </c>
      <c r="AT62" s="188" t="s">
        <v>326</v>
      </c>
      <c r="AU62" s="190">
        <v>9</v>
      </c>
      <c r="AV62" s="140">
        <v>0.08740409828105274</v>
      </c>
      <c r="AW62" s="188" t="s">
        <v>326</v>
      </c>
      <c r="AX62" s="188" t="s">
        <v>326</v>
      </c>
      <c r="AY62" s="190">
        <v>35</v>
      </c>
      <c r="AZ62" s="141">
        <v>0.3399048266485384</v>
      </c>
      <c r="BA62" s="188" t="s">
        <v>326</v>
      </c>
      <c r="BB62" s="188" t="s">
        <v>326</v>
      </c>
      <c r="BC62" s="190">
        <v>33</v>
      </c>
      <c r="BD62" s="141">
        <v>0.32048169369719337</v>
      </c>
      <c r="BE62" s="146">
        <v>95</v>
      </c>
      <c r="BF62" s="141">
        <v>1.2430805088860832</v>
      </c>
      <c r="BG62" s="188" t="s">
        <v>326</v>
      </c>
      <c r="BH62" s="188" t="s">
        <v>326</v>
      </c>
      <c r="BI62" s="190">
        <v>17</v>
      </c>
      <c r="BJ62" s="141">
        <v>0.16509663008643294</v>
      </c>
      <c r="BK62" s="188" t="s">
        <v>326</v>
      </c>
      <c r="BL62" s="188" t="s">
        <v>326</v>
      </c>
      <c r="BM62" s="190">
        <v>8</v>
      </c>
      <c r="BN62" s="141">
        <v>0.0776925318053802</v>
      </c>
      <c r="BO62" s="188" t="s">
        <v>326</v>
      </c>
      <c r="BP62" s="188" t="s">
        <v>326</v>
      </c>
      <c r="BQ62" s="190">
        <v>5</v>
      </c>
      <c r="BR62" s="141">
        <v>0.04855783237836263</v>
      </c>
      <c r="BS62" s="146">
        <v>30</v>
      </c>
      <c r="BT62" s="141">
        <v>0.2913469942701758</v>
      </c>
      <c r="BU62" s="188" t="s">
        <v>326</v>
      </c>
      <c r="BV62" s="188" t="s">
        <v>326</v>
      </c>
      <c r="BW62" s="189">
        <v>48</v>
      </c>
      <c r="BX62" s="141">
        <v>0.4661551908322813</v>
      </c>
      <c r="BY62" s="146">
        <v>10297</v>
      </c>
      <c r="BZ62" s="188" t="s">
        <v>326</v>
      </c>
      <c r="CA62" s="188" t="s">
        <v>326</v>
      </c>
      <c r="CB62" s="146">
        <v>9986</v>
      </c>
      <c r="CC62" s="141">
        <v>96.97970282606583</v>
      </c>
      <c r="CD62" s="146">
        <v>311</v>
      </c>
      <c r="CE62" s="141">
        <v>3.0202971739341553</v>
      </c>
    </row>
    <row r="63" spans="1:83" s="18" customFormat="1" ht="12.75">
      <c r="A63" s="18">
        <v>60</v>
      </c>
      <c r="B63" s="18" t="s">
        <v>118</v>
      </c>
      <c r="C63" s="188" t="s">
        <v>326</v>
      </c>
      <c r="D63" s="188" t="s">
        <v>326</v>
      </c>
      <c r="E63" s="189">
        <v>9460</v>
      </c>
      <c r="F63" s="140">
        <v>91.23348442472755</v>
      </c>
      <c r="G63" s="188" t="s">
        <v>326</v>
      </c>
      <c r="H63" s="188" t="s">
        <v>326</v>
      </c>
      <c r="I63" s="190">
        <v>119</v>
      </c>
      <c r="J63" s="140">
        <v>1.1476516539685602</v>
      </c>
      <c r="K63" s="188" t="s">
        <v>326</v>
      </c>
      <c r="L63" s="188" t="s">
        <v>326</v>
      </c>
      <c r="M63" s="190">
        <v>9</v>
      </c>
      <c r="N63" s="141">
        <v>0.08679718391358858</v>
      </c>
      <c r="O63" s="188" t="s">
        <v>326</v>
      </c>
      <c r="P63" s="188" t="s">
        <v>326</v>
      </c>
      <c r="Q63" s="190">
        <v>457</v>
      </c>
      <c r="R63" s="141">
        <v>4.407368116501109</v>
      </c>
      <c r="S63" s="188" t="s">
        <v>326</v>
      </c>
      <c r="T63" s="188" t="s">
        <v>326</v>
      </c>
      <c r="U63" s="190">
        <v>16</v>
      </c>
      <c r="V63" s="141">
        <v>0.1543061047352686</v>
      </c>
      <c r="W63" s="188" t="s">
        <v>326</v>
      </c>
      <c r="X63" s="188" t="s">
        <v>326</v>
      </c>
      <c r="Y63" s="190">
        <v>17</v>
      </c>
      <c r="Z63" s="141">
        <v>0.16395023628122288</v>
      </c>
      <c r="AA63" s="188" t="s">
        <v>326</v>
      </c>
      <c r="AB63" s="188" t="s">
        <v>326</v>
      </c>
      <c r="AC63" s="190">
        <v>43</v>
      </c>
      <c r="AD63" s="140">
        <v>0.41469765647603435</v>
      </c>
      <c r="AE63" s="188" t="s">
        <v>326</v>
      </c>
      <c r="AF63" s="188" t="s">
        <v>326</v>
      </c>
      <c r="AG63" s="190">
        <v>29</v>
      </c>
      <c r="AH63" s="141">
        <v>0.27967981483267434</v>
      </c>
      <c r="AI63" s="146">
        <v>105</v>
      </c>
      <c r="AJ63" s="141">
        <v>1.0126338123252001</v>
      </c>
      <c r="AK63" s="188" t="s">
        <v>326</v>
      </c>
      <c r="AL63" s="188" t="s">
        <v>326</v>
      </c>
      <c r="AM63" s="190">
        <v>27</v>
      </c>
      <c r="AN63" s="140">
        <v>0.2603915517407658</v>
      </c>
      <c r="AO63" s="188" t="s">
        <v>326</v>
      </c>
      <c r="AP63" s="188" t="s">
        <v>326</v>
      </c>
      <c r="AQ63" s="190">
        <v>20</v>
      </c>
      <c r="AR63" s="140">
        <v>0.19288263091908575</v>
      </c>
      <c r="AS63" s="188" t="s">
        <v>326</v>
      </c>
      <c r="AT63" s="188" t="s">
        <v>326</v>
      </c>
      <c r="AU63" s="190">
        <v>7</v>
      </c>
      <c r="AV63" s="140">
        <v>0.06750892082168</v>
      </c>
      <c r="AW63" s="188" t="s">
        <v>326</v>
      </c>
      <c r="AX63" s="188" t="s">
        <v>326</v>
      </c>
      <c r="AY63" s="190">
        <v>40</v>
      </c>
      <c r="AZ63" s="141">
        <v>0.3857652618381715</v>
      </c>
      <c r="BA63" s="188" t="s">
        <v>326</v>
      </c>
      <c r="BB63" s="188" t="s">
        <v>326</v>
      </c>
      <c r="BC63" s="190">
        <v>71</v>
      </c>
      <c r="BD63" s="141">
        <v>0.6847333397627543</v>
      </c>
      <c r="BE63" s="146">
        <v>94</v>
      </c>
      <c r="BF63" s="141">
        <v>1.5912817050824573</v>
      </c>
      <c r="BG63" s="188" t="s">
        <v>326</v>
      </c>
      <c r="BH63" s="188" t="s">
        <v>326</v>
      </c>
      <c r="BI63" s="190">
        <v>14</v>
      </c>
      <c r="BJ63" s="141">
        <v>0.13501784164336</v>
      </c>
      <c r="BK63" s="188" t="s">
        <v>326</v>
      </c>
      <c r="BL63" s="188" t="s">
        <v>326</v>
      </c>
      <c r="BM63" s="190">
        <v>3</v>
      </c>
      <c r="BN63" s="141">
        <v>0.02893239463786286</v>
      </c>
      <c r="BO63" s="188" t="s">
        <v>326</v>
      </c>
      <c r="BP63" s="188" t="s">
        <v>326</v>
      </c>
      <c r="BQ63" s="190">
        <v>15</v>
      </c>
      <c r="BR63" s="141">
        <v>0.14466197318931429</v>
      </c>
      <c r="BS63" s="146">
        <v>32</v>
      </c>
      <c r="BT63" s="141">
        <v>0.30861220947053714</v>
      </c>
      <c r="BU63" s="188" t="s">
        <v>326</v>
      </c>
      <c r="BV63" s="188" t="s">
        <v>326</v>
      </c>
      <c r="BW63" s="189">
        <v>22</v>
      </c>
      <c r="BX63" s="141">
        <v>0.2121708940109943</v>
      </c>
      <c r="BY63" s="146">
        <v>10369</v>
      </c>
      <c r="BZ63" s="188" t="s">
        <v>326</v>
      </c>
      <c r="CA63" s="188" t="s">
        <v>326</v>
      </c>
      <c r="CB63" s="146">
        <v>10045</v>
      </c>
      <c r="CC63" s="141">
        <v>96.87530137911081</v>
      </c>
      <c r="CD63" s="146">
        <v>324</v>
      </c>
      <c r="CE63" s="141">
        <v>3.124698620889189</v>
      </c>
    </row>
    <row r="64" spans="1:83" s="18" customFormat="1" ht="12.75">
      <c r="A64" s="131" t="s">
        <v>171</v>
      </c>
      <c r="B64" s="18" t="s">
        <v>89</v>
      </c>
      <c r="C64" s="188" t="s">
        <v>326</v>
      </c>
      <c r="D64" s="188" t="s">
        <v>326</v>
      </c>
      <c r="E64" s="132">
        <v>81742</v>
      </c>
      <c r="F64" s="140">
        <v>65.99174921488371</v>
      </c>
      <c r="G64" s="188" t="s">
        <v>326</v>
      </c>
      <c r="H64" s="188" t="s">
        <v>326</v>
      </c>
      <c r="I64" s="18">
        <v>1767</v>
      </c>
      <c r="J64" s="141">
        <v>1.4265300685412579</v>
      </c>
      <c r="K64" s="188" t="s">
        <v>326</v>
      </c>
      <c r="L64" s="188" t="s">
        <v>326</v>
      </c>
      <c r="M64" s="18">
        <v>109</v>
      </c>
      <c r="N64" s="141">
        <v>0.08799761034012288</v>
      </c>
      <c r="O64" s="188" t="s">
        <v>326</v>
      </c>
      <c r="P64" s="188" t="s">
        <v>326</v>
      </c>
      <c r="Q64" s="18">
        <v>18587</v>
      </c>
      <c r="R64" s="141">
        <v>15.00561085680609</v>
      </c>
      <c r="S64" s="188" t="s">
        <v>326</v>
      </c>
      <c r="T64" s="188" t="s">
        <v>326</v>
      </c>
      <c r="U64" s="18">
        <v>470</v>
      </c>
      <c r="V64" s="141">
        <v>0.3794392372464014</v>
      </c>
      <c r="W64" s="188" t="s">
        <v>326</v>
      </c>
      <c r="X64" s="188" t="s">
        <v>326</v>
      </c>
      <c r="Y64" s="18">
        <v>728</v>
      </c>
      <c r="Z64" s="141">
        <v>0.587727158968894</v>
      </c>
      <c r="AA64" s="188" t="s">
        <v>326</v>
      </c>
      <c r="AB64" s="188" t="s">
        <v>326</v>
      </c>
      <c r="AC64" s="18">
        <v>1501</v>
      </c>
      <c r="AD64" s="141">
        <v>1.211783606610316</v>
      </c>
      <c r="AE64" s="188" t="s">
        <v>326</v>
      </c>
      <c r="AF64" s="188" t="s">
        <v>326</v>
      </c>
      <c r="AG64" s="18">
        <v>1245</v>
      </c>
      <c r="AH64" s="141">
        <v>1.0051103199399356</v>
      </c>
      <c r="AI64" s="146">
        <v>3944</v>
      </c>
      <c r="AJ64" s="141">
        <v>3.1840603227655464</v>
      </c>
      <c r="AK64" s="188" t="s">
        <v>326</v>
      </c>
      <c r="AL64" s="188" t="s">
        <v>326</v>
      </c>
      <c r="AM64" s="18">
        <v>3413</v>
      </c>
      <c r="AN64" s="141">
        <v>2.755374716429719</v>
      </c>
      <c r="AO64" s="188" t="s">
        <v>326</v>
      </c>
      <c r="AP64" s="188" t="s">
        <v>326</v>
      </c>
      <c r="AQ64" s="18">
        <v>742</v>
      </c>
      <c r="AR64" s="141">
        <v>0.5990296043336805</v>
      </c>
      <c r="AS64" s="188" t="s">
        <v>326</v>
      </c>
      <c r="AT64" s="188" t="s">
        <v>326</v>
      </c>
      <c r="AU64" s="18">
        <v>1849</v>
      </c>
      <c r="AV64" s="141">
        <v>1.4927301056778641</v>
      </c>
      <c r="AW64" s="188" t="s">
        <v>326</v>
      </c>
      <c r="AX64" s="188" t="s">
        <v>326</v>
      </c>
      <c r="AY64" s="18">
        <v>4454</v>
      </c>
      <c r="AZ64" s="141">
        <v>3.5957922610541955</v>
      </c>
      <c r="BA64" s="188" t="s">
        <v>326</v>
      </c>
      <c r="BB64" s="188" t="s">
        <v>326</v>
      </c>
      <c r="BC64" s="18">
        <v>3160</v>
      </c>
      <c r="BD64" s="141">
        <v>2.551123382337507</v>
      </c>
      <c r="BE64" s="146">
        <v>10458</v>
      </c>
      <c r="BF64" s="141">
        <v>10.994050069832966</v>
      </c>
      <c r="BG64" s="188" t="s">
        <v>326</v>
      </c>
      <c r="BH64" s="188" t="s">
        <v>326</v>
      </c>
      <c r="BI64" s="18">
        <v>1300</v>
      </c>
      <c r="BJ64" s="141">
        <v>1.0495127838730252</v>
      </c>
      <c r="BK64" s="188" t="s">
        <v>326</v>
      </c>
      <c r="BL64" s="188" t="s">
        <v>326</v>
      </c>
      <c r="BM64" s="18">
        <v>598</v>
      </c>
      <c r="BN64" s="141">
        <v>0.48277588058159154</v>
      </c>
      <c r="BO64" s="188" t="s">
        <v>326</v>
      </c>
      <c r="BP64" s="188" t="s">
        <v>326</v>
      </c>
      <c r="BQ64" s="18">
        <v>199</v>
      </c>
      <c r="BR64" s="141">
        <v>0.16065618768517845</v>
      </c>
      <c r="BS64" s="146">
        <v>2097</v>
      </c>
      <c r="BT64" s="141">
        <v>1.6929448521397952</v>
      </c>
      <c r="BU64" s="188" t="s">
        <v>326</v>
      </c>
      <c r="BV64" s="188" t="s">
        <v>326</v>
      </c>
      <c r="BW64" s="18">
        <v>2003</v>
      </c>
      <c r="BX64" s="141">
        <v>1.6170570046905148</v>
      </c>
      <c r="BY64" s="18">
        <v>123867</v>
      </c>
      <c r="BZ64" s="188" t="s">
        <v>326</v>
      </c>
      <c r="CA64" s="188" t="s">
        <v>326</v>
      </c>
      <c r="CB64" s="142">
        <v>102205</v>
      </c>
      <c r="CC64" s="143">
        <v>82.51188775057118</v>
      </c>
      <c r="CD64" s="142">
        <v>21662</v>
      </c>
      <c r="CE64" s="141">
        <v>17.488112249428823</v>
      </c>
    </row>
    <row r="65" spans="1:83" s="18" customFormat="1" ht="12.75">
      <c r="A65" s="131" t="s">
        <v>172</v>
      </c>
      <c r="B65" s="18" t="s">
        <v>90</v>
      </c>
      <c r="C65" s="188" t="s">
        <v>326</v>
      </c>
      <c r="D65" s="188" t="s">
        <v>326</v>
      </c>
      <c r="E65" s="132">
        <v>75218</v>
      </c>
      <c r="F65" s="140">
        <v>89.73967405569209</v>
      </c>
      <c r="G65" s="188" t="s">
        <v>326</v>
      </c>
      <c r="H65" s="188" t="s">
        <v>326</v>
      </c>
      <c r="I65" s="18">
        <v>527</v>
      </c>
      <c r="J65" s="141">
        <v>0.6287432293779379</v>
      </c>
      <c r="K65" s="188" t="s">
        <v>326</v>
      </c>
      <c r="L65" s="188" t="s">
        <v>326</v>
      </c>
      <c r="M65" s="18">
        <v>239</v>
      </c>
      <c r="N65" s="141">
        <v>0.28514161635925456</v>
      </c>
      <c r="O65" s="188" t="s">
        <v>326</v>
      </c>
      <c r="P65" s="188" t="s">
        <v>326</v>
      </c>
      <c r="Q65" s="18">
        <v>4689</v>
      </c>
      <c r="R65" s="141">
        <v>5.594263761960438</v>
      </c>
      <c r="S65" s="188" t="s">
        <v>326</v>
      </c>
      <c r="T65" s="188" t="s">
        <v>326</v>
      </c>
      <c r="U65" s="18">
        <v>185</v>
      </c>
      <c r="V65" s="141">
        <v>0.22071631391825142</v>
      </c>
      <c r="W65" s="188" t="s">
        <v>326</v>
      </c>
      <c r="X65" s="188" t="s">
        <v>326</v>
      </c>
      <c r="Y65" s="18">
        <v>230</v>
      </c>
      <c r="Z65" s="141">
        <v>0.27440406595242073</v>
      </c>
      <c r="AA65" s="188" t="s">
        <v>326</v>
      </c>
      <c r="AB65" s="188" t="s">
        <v>326</v>
      </c>
      <c r="AC65" s="18">
        <v>370</v>
      </c>
      <c r="AD65" s="141">
        <v>0.44143262783650283</v>
      </c>
      <c r="AE65" s="188" t="s">
        <v>326</v>
      </c>
      <c r="AF65" s="188" t="s">
        <v>326</v>
      </c>
      <c r="AG65" s="18">
        <v>397</v>
      </c>
      <c r="AH65" s="141">
        <v>0.4736452790570045</v>
      </c>
      <c r="AI65" s="146">
        <v>1182</v>
      </c>
      <c r="AJ65" s="141">
        <v>1.4101982867641796</v>
      </c>
      <c r="AK65" s="188" t="s">
        <v>326</v>
      </c>
      <c r="AL65" s="188" t="s">
        <v>326</v>
      </c>
      <c r="AM65" s="18">
        <v>316</v>
      </c>
      <c r="AN65" s="141">
        <v>0.37700732539549975</v>
      </c>
      <c r="AO65" s="188" t="s">
        <v>326</v>
      </c>
      <c r="AP65" s="188" t="s">
        <v>326</v>
      </c>
      <c r="AQ65" s="18">
        <v>103</v>
      </c>
      <c r="AR65" s="141">
        <v>0.12288529910043189</v>
      </c>
      <c r="AS65" s="188" t="s">
        <v>326</v>
      </c>
      <c r="AT65" s="188" t="s">
        <v>326</v>
      </c>
      <c r="AU65" s="18">
        <v>80</v>
      </c>
      <c r="AV65" s="141">
        <v>0.09544489250518981</v>
      </c>
      <c r="AW65" s="188" t="s">
        <v>326</v>
      </c>
      <c r="AX65" s="188" t="s">
        <v>326</v>
      </c>
      <c r="AY65" s="18">
        <v>290</v>
      </c>
      <c r="AZ65" s="141">
        <v>0.3459877353313131</v>
      </c>
      <c r="BA65" s="188" t="s">
        <v>326</v>
      </c>
      <c r="BB65" s="188" t="s">
        <v>326</v>
      </c>
      <c r="BC65" s="18">
        <v>426</v>
      </c>
      <c r="BD65" s="141">
        <v>0.5082440525901357</v>
      </c>
      <c r="BE65" s="146">
        <v>789</v>
      </c>
      <c r="BF65" s="141">
        <v>1.4495693049225702</v>
      </c>
      <c r="BG65" s="188" t="s">
        <v>326</v>
      </c>
      <c r="BH65" s="188" t="s">
        <v>326</v>
      </c>
      <c r="BI65" s="18">
        <v>288</v>
      </c>
      <c r="BJ65" s="141">
        <v>0.3436016130186833</v>
      </c>
      <c r="BK65" s="188" t="s">
        <v>326</v>
      </c>
      <c r="BL65" s="188" t="s">
        <v>326</v>
      </c>
      <c r="BM65" s="18">
        <v>95</v>
      </c>
      <c r="BN65" s="141">
        <v>0.1133408098499129</v>
      </c>
      <c r="BO65" s="188" t="s">
        <v>326</v>
      </c>
      <c r="BP65" s="188" t="s">
        <v>326</v>
      </c>
      <c r="BQ65" s="18">
        <v>123</v>
      </c>
      <c r="BR65" s="141">
        <v>0.14674652222672935</v>
      </c>
      <c r="BS65" s="146">
        <v>506</v>
      </c>
      <c r="BT65" s="141">
        <v>0.6036889450953256</v>
      </c>
      <c r="BU65" s="188" t="s">
        <v>326</v>
      </c>
      <c r="BV65" s="188" t="s">
        <v>326</v>
      </c>
      <c r="BW65" s="18">
        <v>242</v>
      </c>
      <c r="BX65" s="143">
        <v>0.2887207998281992</v>
      </c>
      <c r="BY65" s="142">
        <v>83818</v>
      </c>
      <c r="BZ65" s="188" t="s">
        <v>326</v>
      </c>
      <c r="CA65" s="188" t="s">
        <v>326</v>
      </c>
      <c r="CB65" s="142">
        <v>80673</v>
      </c>
      <c r="CC65" s="143">
        <v>96.24782266338973</v>
      </c>
      <c r="CD65" s="142">
        <v>3145</v>
      </c>
      <c r="CE65" s="141">
        <v>3.752177336610275</v>
      </c>
    </row>
    <row r="66" spans="1:83" s="18" customFormat="1" ht="12.75">
      <c r="A66" s="131" t="s">
        <v>173</v>
      </c>
      <c r="B66" s="18" t="s">
        <v>91</v>
      </c>
      <c r="C66" s="188" t="s">
        <v>326</v>
      </c>
      <c r="D66" s="188" t="s">
        <v>326</v>
      </c>
      <c r="E66" s="132">
        <v>86151</v>
      </c>
      <c r="F66" s="140">
        <v>90.43585060149903</v>
      </c>
      <c r="G66" s="188" t="s">
        <v>326</v>
      </c>
      <c r="H66" s="188" t="s">
        <v>326</v>
      </c>
      <c r="I66" s="18">
        <v>390</v>
      </c>
      <c r="J66" s="141">
        <v>0.4093972412924356</v>
      </c>
      <c r="K66" s="188" t="s">
        <v>326</v>
      </c>
      <c r="L66" s="188" t="s">
        <v>326</v>
      </c>
      <c r="M66" s="18">
        <v>467</v>
      </c>
      <c r="N66" s="141">
        <v>0.49022695303478825</v>
      </c>
      <c r="O66" s="188" t="s">
        <v>326</v>
      </c>
      <c r="P66" s="188" t="s">
        <v>326</v>
      </c>
      <c r="Q66" s="18">
        <v>5623</v>
      </c>
      <c r="R66" s="141">
        <v>5.902668430224014</v>
      </c>
      <c r="S66" s="188" t="s">
        <v>326</v>
      </c>
      <c r="T66" s="188" t="s">
        <v>326</v>
      </c>
      <c r="U66" s="18">
        <v>104</v>
      </c>
      <c r="V66" s="141">
        <v>0.10917259767798282</v>
      </c>
      <c r="W66" s="188" t="s">
        <v>326</v>
      </c>
      <c r="X66" s="188" t="s">
        <v>326</v>
      </c>
      <c r="Y66" s="18">
        <v>293</v>
      </c>
      <c r="Z66" s="141">
        <v>0.3075727992273939</v>
      </c>
      <c r="AA66" s="188" t="s">
        <v>326</v>
      </c>
      <c r="AB66" s="188" t="s">
        <v>326</v>
      </c>
      <c r="AC66" s="18">
        <v>264</v>
      </c>
      <c r="AD66" s="141">
        <v>0.27713044025949485</v>
      </c>
      <c r="AE66" s="188" t="s">
        <v>326</v>
      </c>
      <c r="AF66" s="188" t="s">
        <v>326</v>
      </c>
      <c r="AG66" s="18">
        <v>240</v>
      </c>
      <c r="AH66" s="141">
        <v>0.25193676387226804</v>
      </c>
      <c r="AI66" s="146">
        <v>901</v>
      </c>
      <c r="AJ66" s="141">
        <v>0.9458126010371397</v>
      </c>
      <c r="AK66" s="188" t="s">
        <v>326</v>
      </c>
      <c r="AL66" s="188" t="s">
        <v>326</v>
      </c>
      <c r="AM66" s="18">
        <v>372</v>
      </c>
      <c r="AN66" s="141">
        <v>0.3905019840020155</v>
      </c>
      <c r="AO66" s="188" t="s">
        <v>326</v>
      </c>
      <c r="AP66" s="188" t="s">
        <v>326</v>
      </c>
      <c r="AQ66" s="18">
        <v>65</v>
      </c>
      <c r="AR66" s="141">
        <v>0.06823287354873926</v>
      </c>
      <c r="AS66" s="188" t="s">
        <v>326</v>
      </c>
      <c r="AT66" s="188" t="s">
        <v>326</v>
      </c>
      <c r="AU66" s="18">
        <v>65</v>
      </c>
      <c r="AV66" s="141">
        <v>0.06823287354873926</v>
      </c>
      <c r="AW66" s="188" t="s">
        <v>326</v>
      </c>
      <c r="AX66" s="188" t="s">
        <v>326</v>
      </c>
      <c r="AY66" s="18">
        <v>215</v>
      </c>
      <c r="AZ66" s="141">
        <v>0.2256933509689068</v>
      </c>
      <c r="BA66" s="188" t="s">
        <v>326</v>
      </c>
      <c r="BB66" s="188" t="s">
        <v>326</v>
      </c>
      <c r="BC66" s="18">
        <v>358</v>
      </c>
      <c r="BD66" s="141">
        <v>0.3758056727761332</v>
      </c>
      <c r="BE66" s="146">
        <v>717</v>
      </c>
      <c r="BF66" s="141">
        <v>1.128466754844534</v>
      </c>
      <c r="BG66" s="188" t="s">
        <v>326</v>
      </c>
      <c r="BH66" s="188" t="s">
        <v>326</v>
      </c>
      <c r="BI66" s="18">
        <v>216</v>
      </c>
      <c r="BJ66" s="141">
        <v>0.22674308748504127</v>
      </c>
      <c r="BK66" s="188" t="s">
        <v>326</v>
      </c>
      <c r="BL66" s="188" t="s">
        <v>326</v>
      </c>
      <c r="BM66" s="18">
        <v>186</v>
      </c>
      <c r="BN66" s="141">
        <v>0.19525099200100776</v>
      </c>
      <c r="BO66" s="188" t="s">
        <v>326</v>
      </c>
      <c r="BP66" s="188" t="s">
        <v>326</v>
      </c>
      <c r="BQ66" s="18">
        <v>95</v>
      </c>
      <c r="BR66" s="141">
        <v>0.09972496903277277</v>
      </c>
      <c r="BS66" s="146">
        <v>497</v>
      </c>
      <c r="BT66" s="141">
        <v>0.5217190485188218</v>
      </c>
      <c r="BU66" s="188" t="s">
        <v>326</v>
      </c>
      <c r="BV66" s="188" t="s">
        <v>326</v>
      </c>
      <c r="BW66" s="18">
        <v>158</v>
      </c>
      <c r="BX66" s="143">
        <v>0.16585836954924313</v>
      </c>
      <c r="BY66" s="142">
        <v>95262</v>
      </c>
      <c r="BZ66" s="188" t="s">
        <v>326</v>
      </c>
      <c r="CA66" s="188" t="s">
        <v>326</v>
      </c>
      <c r="CB66" s="144">
        <v>92631</v>
      </c>
      <c r="CC66" s="141">
        <v>97.23814322605027</v>
      </c>
      <c r="CD66" s="144">
        <v>2631</v>
      </c>
      <c r="CE66" s="141">
        <v>2.761856773949739</v>
      </c>
    </row>
    <row r="67" spans="1:83" s="18" customFormat="1" ht="12.75">
      <c r="A67" s="131" t="s">
        <v>174</v>
      </c>
      <c r="B67" s="18" t="s">
        <v>92</v>
      </c>
      <c r="C67" s="188" t="s">
        <v>326</v>
      </c>
      <c r="D67" s="188" t="s">
        <v>326</v>
      </c>
      <c r="E67" s="18">
        <v>151694</v>
      </c>
      <c r="F67" s="141">
        <v>89.49076149798239</v>
      </c>
      <c r="G67" s="188" t="s">
        <v>326</v>
      </c>
      <c r="H67" s="188" t="s">
        <v>326</v>
      </c>
      <c r="I67" s="18">
        <v>1130</v>
      </c>
      <c r="J67" s="141">
        <v>0.6666352030582627</v>
      </c>
      <c r="K67" s="188" t="s">
        <v>326</v>
      </c>
      <c r="L67" s="188" t="s">
        <v>326</v>
      </c>
      <c r="M67" s="18">
        <v>208</v>
      </c>
      <c r="N67" s="141">
        <v>0.12270807277532624</v>
      </c>
      <c r="O67" s="188" t="s">
        <v>326</v>
      </c>
      <c r="P67" s="188" t="s">
        <v>326</v>
      </c>
      <c r="Q67" s="18">
        <v>7659</v>
      </c>
      <c r="R67" s="141">
        <v>4.518370814356844</v>
      </c>
      <c r="S67" s="188" t="s">
        <v>326</v>
      </c>
      <c r="T67" s="188" t="s">
        <v>326</v>
      </c>
      <c r="U67" s="18">
        <v>356</v>
      </c>
      <c r="V67" s="141">
        <v>0.21001958609623145</v>
      </c>
      <c r="W67" s="188" t="s">
        <v>326</v>
      </c>
      <c r="X67" s="188" t="s">
        <v>326</v>
      </c>
      <c r="Y67" s="18">
        <v>707</v>
      </c>
      <c r="Z67" s="141">
        <v>0.4170894589045944</v>
      </c>
      <c r="AA67" s="188" t="s">
        <v>326</v>
      </c>
      <c r="AB67" s="188" t="s">
        <v>326</v>
      </c>
      <c r="AC67" s="18">
        <v>769</v>
      </c>
      <c r="AD67" s="141">
        <v>0.45366590367416293</v>
      </c>
      <c r="AE67" s="188" t="s">
        <v>326</v>
      </c>
      <c r="AF67" s="188" t="s">
        <v>326</v>
      </c>
      <c r="AG67" s="18">
        <v>698</v>
      </c>
      <c r="AH67" s="141">
        <v>0.4117799749864313</v>
      </c>
      <c r="AI67" s="146">
        <v>2530</v>
      </c>
      <c r="AJ67" s="141">
        <v>1.4925549236614202</v>
      </c>
      <c r="AK67" s="188" t="s">
        <v>326</v>
      </c>
      <c r="AL67" s="188" t="s">
        <v>326</v>
      </c>
      <c r="AM67" s="18">
        <v>1119</v>
      </c>
      <c r="AN67" s="141">
        <v>0.6601458338249522</v>
      </c>
      <c r="AO67" s="188" t="s">
        <v>326</v>
      </c>
      <c r="AP67" s="188" t="s">
        <v>326</v>
      </c>
      <c r="AQ67" s="18">
        <v>998</v>
      </c>
      <c r="AR67" s="141">
        <v>0.5887627722585365</v>
      </c>
      <c r="AS67" s="188" t="s">
        <v>326</v>
      </c>
      <c r="AT67" s="188" t="s">
        <v>326</v>
      </c>
      <c r="AU67" s="18">
        <v>351</v>
      </c>
      <c r="AV67" s="141">
        <v>0.20706987280836303</v>
      </c>
      <c r="AW67" s="188" t="s">
        <v>326</v>
      </c>
      <c r="AX67" s="188" t="s">
        <v>326</v>
      </c>
      <c r="AY67" s="18">
        <v>575</v>
      </c>
      <c r="AZ67" s="141">
        <v>0.3392170281048682</v>
      </c>
      <c r="BA67" s="188" t="s">
        <v>326</v>
      </c>
      <c r="BB67" s="188" t="s">
        <v>326</v>
      </c>
      <c r="BC67" s="18">
        <v>1147</v>
      </c>
      <c r="BD67" s="141">
        <v>0.6766642282370154</v>
      </c>
      <c r="BE67" s="146">
        <v>3043</v>
      </c>
      <c r="BF67" s="141">
        <v>2.4718597352337355</v>
      </c>
      <c r="BG67" s="188" t="s">
        <v>326</v>
      </c>
      <c r="BH67" s="188" t="s">
        <v>326</v>
      </c>
      <c r="BI67" s="18">
        <v>862</v>
      </c>
      <c r="BJ67" s="141">
        <v>0.5085305708285155</v>
      </c>
      <c r="BK67" s="188" t="s">
        <v>326</v>
      </c>
      <c r="BL67" s="188" t="s">
        <v>326</v>
      </c>
      <c r="BM67" s="18">
        <v>427</v>
      </c>
      <c r="BN67" s="141">
        <v>0.251905514783963</v>
      </c>
      <c r="BO67" s="188" t="s">
        <v>326</v>
      </c>
      <c r="BP67" s="188" t="s">
        <v>326</v>
      </c>
      <c r="BQ67" s="18">
        <v>353</v>
      </c>
      <c r="BR67" s="141">
        <v>0.20824975812351038</v>
      </c>
      <c r="BS67" s="146">
        <v>1642</v>
      </c>
      <c r="BT67" s="141">
        <v>0.9686858437359889</v>
      </c>
      <c r="BU67" s="188" t="s">
        <v>326</v>
      </c>
      <c r="BV67" s="188" t="s">
        <v>326</v>
      </c>
      <c r="BW67" s="18">
        <v>455</v>
      </c>
      <c r="BX67" s="143">
        <v>0.26842390919602616</v>
      </c>
      <c r="BY67" s="142">
        <v>169508</v>
      </c>
      <c r="BZ67" s="188" t="s">
        <v>326</v>
      </c>
      <c r="CA67" s="188" t="s">
        <v>326</v>
      </c>
      <c r="CB67" s="144">
        <v>160691</v>
      </c>
      <c r="CC67" s="141">
        <v>94.79847558817282</v>
      </c>
      <c r="CD67" s="144">
        <v>8817</v>
      </c>
      <c r="CE67" s="141">
        <v>5.201524411827171</v>
      </c>
    </row>
    <row r="68" spans="1:83" s="18" customFormat="1" ht="12.75">
      <c r="A68" s="131" t="s">
        <v>175</v>
      </c>
      <c r="B68" s="18" t="s">
        <v>93</v>
      </c>
      <c r="C68" s="188" t="s">
        <v>326</v>
      </c>
      <c r="D68" s="188" t="s">
        <v>326</v>
      </c>
      <c r="E68" s="18">
        <v>129812</v>
      </c>
      <c r="F68" s="141">
        <v>87.26563812981077</v>
      </c>
      <c r="G68" s="188" t="s">
        <v>326</v>
      </c>
      <c r="H68" s="188" t="s">
        <v>326</v>
      </c>
      <c r="I68" s="18">
        <v>1094</v>
      </c>
      <c r="J68" s="141">
        <v>0.7354374642869147</v>
      </c>
      <c r="K68" s="188" t="s">
        <v>326</v>
      </c>
      <c r="L68" s="188" t="s">
        <v>326</v>
      </c>
      <c r="M68" s="18">
        <v>485</v>
      </c>
      <c r="N68" s="141">
        <v>0.32603946085845853</v>
      </c>
      <c r="O68" s="188" t="s">
        <v>326</v>
      </c>
      <c r="P68" s="188" t="s">
        <v>326</v>
      </c>
      <c r="Q68" s="18">
        <v>7396</v>
      </c>
      <c r="R68" s="141">
        <v>4.971933716513731</v>
      </c>
      <c r="S68" s="188" t="s">
        <v>326</v>
      </c>
      <c r="T68" s="188" t="s">
        <v>326</v>
      </c>
      <c r="U68" s="18">
        <v>270</v>
      </c>
      <c r="V68" s="141">
        <v>0.1815065039830594</v>
      </c>
      <c r="W68" s="188" t="s">
        <v>326</v>
      </c>
      <c r="X68" s="188" t="s">
        <v>326</v>
      </c>
      <c r="Y68" s="18">
        <v>552</v>
      </c>
      <c r="Z68" s="141">
        <v>0.3710799636986992</v>
      </c>
      <c r="AA68" s="188" t="s">
        <v>326</v>
      </c>
      <c r="AB68" s="188" t="s">
        <v>326</v>
      </c>
      <c r="AC68" s="18">
        <v>991</v>
      </c>
      <c r="AD68" s="141">
        <v>0.6661960942489328</v>
      </c>
      <c r="AE68" s="188" t="s">
        <v>326</v>
      </c>
      <c r="AF68" s="188" t="s">
        <v>326</v>
      </c>
      <c r="AG68" s="18">
        <v>711</v>
      </c>
      <c r="AH68" s="141">
        <v>0.47796712715538975</v>
      </c>
      <c r="AI68" s="146">
        <v>2524</v>
      </c>
      <c r="AJ68" s="141">
        <v>1.6967496890860811</v>
      </c>
      <c r="AK68" s="188" t="s">
        <v>326</v>
      </c>
      <c r="AL68" s="188" t="s">
        <v>326</v>
      </c>
      <c r="AM68" s="18">
        <v>2210</v>
      </c>
      <c r="AN68" s="141">
        <v>1.4856643474168936</v>
      </c>
      <c r="AO68" s="188" t="s">
        <v>326</v>
      </c>
      <c r="AP68" s="188" t="s">
        <v>326</v>
      </c>
      <c r="AQ68" s="18">
        <v>465</v>
      </c>
      <c r="AR68" s="141">
        <v>0.31259453463749115</v>
      </c>
      <c r="AS68" s="188" t="s">
        <v>326</v>
      </c>
      <c r="AT68" s="188" t="s">
        <v>326</v>
      </c>
      <c r="AU68" s="18">
        <v>217</v>
      </c>
      <c r="AV68" s="141">
        <v>0.14587744949749587</v>
      </c>
      <c r="AW68" s="188" t="s">
        <v>326</v>
      </c>
      <c r="AX68" s="188" t="s">
        <v>326</v>
      </c>
      <c r="AY68" s="18">
        <v>1189</v>
      </c>
      <c r="AZ68" s="141">
        <v>0.7993008638365097</v>
      </c>
      <c r="BA68" s="188" t="s">
        <v>326</v>
      </c>
      <c r="BB68" s="188" t="s">
        <v>326</v>
      </c>
      <c r="BC68" s="18">
        <v>1459</v>
      </c>
      <c r="BD68" s="141">
        <v>0.9808073678195691</v>
      </c>
      <c r="BE68" s="146">
        <v>4081</v>
      </c>
      <c r="BF68" s="141">
        <v>3.7242445632079595</v>
      </c>
      <c r="BG68" s="188" t="s">
        <v>326</v>
      </c>
      <c r="BH68" s="188" t="s">
        <v>326</v>
      </c>
      <c r="BI68" s="18">
        <v>760</v>
      </c>
      <c r="BJ68" s="141">
        <v>0.5109071963967597</v>
      </c>
      <c r="BK68" s="188" t="s">
        <v>326</v>
      </c>
      <c r="BL68" s="188" t="s">
        <v>326</v>
      </c>
      <c r="BM68" s="18">
        <v>341</v>
      </c>
      <c r="BN68" s="141">
        <v>0.22923599206749354</v>
      </c>
      <c r="BO68" s="188" t="s">
        <v>326</v>
      </c>
      <c r="BP68" s="188" t="s">
        <v>326</v>
      </c>
      <c r="BQ68" s="18">
        <v>167</v>
      </c>
      <c r="BR68" s="141">
        <v>0.11226513394507746</v>
      </c>
      <c r="BS68" s="146">
        <v>1268</v>
      </c>
      <c r="BT68" s="141">
        <v>0.8524083224093307</v>
      </c>
      <c r="BU68" s="188" t="s">
        <v>326</v>
      </c>
      <c r="BV68" s="188" t="s">
        <v>326</v>
      </c>
      <c r="BW68" s="18">
        <v>636</v>
      </c>
      <c r="BX68" s="143">
        <v>0.42754865382676216</v>
      </c>
      <c r="BY68" s="142">
        <v>148755</v>
      </c>
      <c r="BZ68" s="188" t="s">
        <v>326</v>
      </c>
      <c r="CA68" s="188" t="s">
        <v>326</v>
      </c>
      <c r="CB68" s="18">
        <v>138787</v>
      </c>
      <c r="CC68" s="141">
        <v>93.29904877146986</v>
      </c>
      <c r="CD68" s="18">
        <v>9968</v>
      </c>
      <c r="CE68" s="141">
        <v>6.700951228530133</v>
      </c>
    </row>
    <row r="69" spans="1:83" ht="12.75">
      <c r="A69" s="24" t="s">
        <v>380</v>
      </c>
      <c r="B69" s="4" t="s">
        <v>381</v>
      </c>
      <c r="C69" s="183" t="s">
        <v>326</v>
      </c>
      <c r="D69" s="183" t="s">
        <v>326</v>
      </c>
      <c r="E69" s="4">
        <v>524617</v>
      </c>
      <c r="F69" s="22">
        <v>84.45082983210187</v>
      </c>
      <c r="G69" s="183" t="s">
        <v>326</v>
      </c>
      <c r="H69" s="183" t="s">
        <v>326</v>
      </c>
      <c r="I69" s="4">
        <v>4908</v>
      </c>
      <c r="J69" s="22">
        <v>0.7900709904863089</v>
      </c>
      <c r="K69" s="183" t="s">
        <v>326</v>
      </c>
      <c r="L69" s="183" t="s">
        <v>326</v>
      </c>
      <c r="M69" s="4">
        <v>1508</v>
      </c>
      <c r="N69" s="22">
        <v>0.24275204842162876</v>
      </c>
      <c r="O69" s="183" t="s">
        <v>326</v>
      </c>
      <c r="P69" s="183" t="s">
        <v>326</v>
      </c>
      <c r="Q69" s="4">
        <v>43954</v>
      </c>
      <c r="R69" s="22">
        <v>7.075546111620869</v>
      </c>
      <c r="S69" s="183" t="s">
        <v>326</v>
      </c>
      <c r="T69" s="183" t="s">
        <v>326</v>
      </c>
      <c r="U69" s="4">
        <v>1385</v>
      </c>
      <c r="V69" s="22">
        <v>0.2229519808116418</v>
      </c>
      <c r="W69" s="183" t="s">
        <v>326</v>
      </c>
      <c r="X69" s="183" t="s">
        <v>326</v>
      </c>
      <c r="Y69" s="4">
        <v>2510</v>
      </c>
      <c r="Z69" s="22">
        <v>0.40405016017127865</v>
      </c>
      <c r="AA69" s="183" t="s">
        <v>326</v>
      </c>
      <c r="AB69" s="183" t="s">
        <v>326</v>
      </c>
      <c r="AC69" s="4">
        <v>3895</v>
      </c>
      <c r="AD69" s="22">
        <v>0.6270021409829204</v>
      </c>
      <c r="AE69" s="183" t="s">
        <v>326</v>
      </c>
      <c r="AF69" s="183" t="s">
        <v>326</v>
      </c>
      <c r="AG69" s="4">
        <v>3291</v>
      </c>
      <c r="AH69" s="22">
        <v>0.5297725406867243</v>
      </c>
      <c r="AI69" s="23">
        <v>11081</v>
      </c>
      <c r="AJ69" s="22">
        <v>1.7837768226525652</v>
      </c>
      <c r="AK69" s="183" t="s">
        <v>326</v>
      </c>
      <c r="AL69" s="183" t="s">
        <v>326</v>
      </c>
      <c r="AM69" s="4">
        <v>7430</v>
      </c>
      <c r="AN69" s="22">
        <v>1.196052864570757</v>
      </c>
      <c r="AO69" s="183" t="s">
        <v>326</v>
      </c>
      <c r="AP69" s="183" t="s">
        <v>326</v>
      </c>
      <c r="AQ69" s="4">
        <v>2373</v>
      </c>
      <c r="AR69" s="22">
        <v>0.3819964263292606</v>
      </c>
      <c r="AS69" s="183" t="s">
        <v>326</v>
      </c>
      <c r="AT69" s="183" t="s">
        <v>326</v>
      </c>
      <c r="AU69" s="4">
        <v>2562</v>
      </c>
      <c r="AV69" s="22">
        <v>0.4124209204616796</v>
      </c>
      <c r="AW69" s="183" t="s">
        <v>326</v>
      </c>
      <c r="AX69" s="183" t="s">
        <v>326</v>
      </c>
      <c r="AY69" s="4">
        <v>6723</v>
      </c>
      <c r="AZ69" s="22">
        <v>1.0822427198531896</v>
      </c>
      <c r="BA69" s="183" t="s">
        <v>326</v>
      </c>
      <c r="BB69" s="183" t="s">
        <v>326</v>
      </c>
      <c r="BC69" s="4">
        <v>6550</v>
      </c>
      <c r="BD69" s="22">
        <v>1.0543938442716634</v>
      </c>
      <c r="BE69" s="23">
        <v>19088</v>
      </c>
      <c r="BF69" s="22">
        <v>4.12710677548655</v>
      </c>
      <c r="BG69" s="183" t="s">
        <v>326</v>
      </c>
      <c r="BH69" s="183" t="s">
        <v>326</v>
      </c>
      <c r="BI69" s="4">
        <v>3426</v>
      </c>
      <c r="BJ69" s="22">
        <v>0.5515043222098807</v>
      </c>
      <c r="BK69" s="183" t="s">
        <v>326</v>
      </c>
      <c r="BL69" s="183" t="s">
        <v>326</v>
      </c>
      <c r="BM69" s="4">
        <v>1647</v>
      </c>
      <c r="BN69" s="22">
        <v>0.2651277345825083</v>
      </c>
      <c r="BO69" s="183" t="s">
        <v>326</v>
      </c>
      <c r="BP69" s="183" t="s">
        <v>326</v>
      </c>
      <c r="BQ69" s="4">
        <v>937</v>
      </c>
      <c r="BR69" s="22">
        <v>0.15083466138664864</v>
      </c>
      <c r="BS69" s="23">
        <v>6010</v>
      </c>
      <c r="BT69" s="22">
        <v>0.9674667181790377</v>
      </c>
      <c r="BU69" s="183" t="s">
        <v>326</v>
      </c>
      <c r="BV69" s="183" t="s">
        <v>326</v>
      </c>
      <c r="BW69" s="4">
        <v>3494</v>
      </c>
      <c r="BX69" s="22">
        <v>0.5624507010511743</v>
      </c>
      <c r="BY69" s="4">
        <v>621210</v>
      </c>
      <c r="BZ69" s="183" t="s">
        <v>326</v>
      </c>
      <c r="CA69" s="183" t="s">
        <v>326</v>
      </c>
      <c r="CB69" s="4">
        <v>574987</v>
      </c>
      <c r="CC69" s="22">
        <v>92.55919898263068</v>
      </c>
      <c r="CD69" s="4">
        <v>46223</v>
      </c>
      <c r="CE69" s="22">
        <v>7.440801017369328</v>
      </c>
    </row>
    <row r="70" spans="1:83" ht="12.75">
      <c r="A70" s="24" t="s">
        <v>382</v>
      </c>
      <c r="B70" s="4" t="s">
        <v>383</v>
      </c>
      <c r="C70" s="183" t="s">
        <v>326</v>
      </c>
      <c r="D70" s="183" t="s">
        <v>326</v>
      </c>
      <c r="E70" s="4">
        <v>4986170</v>
      </c>
      <c r="F70" s="22">
        <v>85.27791768892065</v>
      </c>
      <c r="G70" s="183" t="s">
        <v>326</v>
      </c>
      <c r="H70" s="183" t="s">
        <v>326</v>
      </c>
      <c r="I70" s="4">
        <v>55573</v>
      </c>
      <c r="J70" s="22">
        <v>0.9504589132994639</v>
      </c>
      <c r="K70" s="183" t="s">
        <v>326</v>
      </c>
      <c r="L70" s="183" t="s">
        <v>326</v>
      </c>
      <c r="M70" s="4">
        <v>8165</v>
      </c>
      <c r="N70" s="22">
        <v>0.13964509792687316</v>
      </c>
      <c r="O70" s="183" t="s">
        <v>326</v>
      </c>
      <c r="P70" s="183" t="s">
        <v>326</v>
      </c>
      <c r="Q70" s="4">
        <v>260286</v>
      </c>
      <c r="R70" s="22">
        <v>4.451642860868843</v>
      </c>
      <c r="S70" s="183" t="s">
        <v>326</v>
      </c>
      <c r="T70" s="183" t="s">
        <v>326</v>
      </c>
      <c r="U70" s="4">
        <v>15388</v>
      </c>
      <c r="V70" s="22">
        <v>0.26317927334950697</v>
      </c>
      <c r="W70" s="183" t="s">
        <v>326</v>
      </c>
      <c r="X70" s="183" t="s">
        <v>326</v>
      </c>
      <c r="Y70" s="4">
        <v>37222</v>
      </c>
      <c r="Z70" s="22">
        <v>0.63660377648917</v>
      </c>
      <c r="AA70" s="183" t="s">
        <v>326</v>
      </c>
      <c r="AB70" s="183" t="s">
        <v>326</v>
      </c>
      <c r="AC70" s="4">
        <v>32226</v>
      </c>
      <c r="AD70" s="22">
        <v>0.5511577373902529</v>
      </c>
      <c r="AE70" s="183" t="s">
        <v>326</v>
      </c>
      <c r="AF70" s="183" t="s">
        <v>326</v>
      </c>
      <c r="AG70" s="4">
        <v>27280</v>
      </c>
      <c r="AH70" s="22">
        <v>0.46656684279793015</v>
      </c>
      <c r="AI70" s="23">
        <v>112116</v>
      </c>
      <c r="AJ70" s="22">
        <v>1.91750763002686</v>
      </c>
      <c r="AK70" s="183" t="s">
        <v>326</v>
      </c>
      <c r="AL70" s="183" t="s">
        <v>326</v>
      </c>
      <c r="AM70" s="4">
        <v>86736</v>
      </c>
      <c r="AN70" s="22">
        <v>1.483436278479519</v>
      </c>
      <c r="AO70" s="183" t="s">
        <v>326</v>
      </c>
      <c r="AP70" s="183" t="s">
        <v>326</v>
      </c>
      <c r="AQ70" s="4">
        <v>66270</v>
      </c>
      <c r="AR70" s="22">
        <v>1.1334085290402798</v>
      </c>
      <c r="AS70" s="183" t="s">
        <v>326</v>
      </c>
      <c r="AT70" s="183" t="s">
        <v>326</v>
      </c>
      <c r="AU70" s="4">
        <v>32992</v>
      </c>
      <c r="AV70" s="22">
        <v>0.5642585512312799</v>
      </c>
      <c r="AW70" s="183" t="s">
        <v>326</v>
      </c>
      <c r="AX70" s="183" t="s">
        <v>326</v>
      </c>
      <c r="AY70" s="4">
        <v>33503</v>
      </c>
      <c r="AZ70" s="22">
        <v>0.5729981280886751</v>
      </c>
      <c r="BA70" s="183" t="s">
        <v>326</v>
      </c>
      <c r="BB70" s="183" t="s">
        <v>326</v>
      </c>
      <c r="BC70" s="4">
        <v>58871</v>
      </c>
      <c r="BD70" s="22">
        <v>1.0068642449544336</v>
      </c>
      <c r="BE70" s="23">
        <v>219501</v>
      </c>
      <c r="BF70" s="22">
        <v>4.760965731794188</v>
      </c>
      <c r="BG70" s="183" t="s">
        <v>326</v>
      </c>
      <c r="BH70" s="183" t="s">
        <v>326</v>
      </c>
      <c r="BI70" s="4">
        <v>69925</v>
      </c>
      <c r="BJ70" s="22">
        <v>1.195919592472334</v>
      </c>
      <c r="BK70" s="183" t="s">
        <v>326</v>
      </c>
      <c r="BL70" s="183" t="s">
        <v>326</v>
      </c>
      <c r="BM70" s="4">
        <v>33614</v>
      </c>
      <c r="BN70" s="22">
        <v>0.5748965488933148</v>
      </c>
      <c r="BO70" s="183" t="s">
        <v>326</v>
      </c>
      <c r="BP70" s="183" t="s">
        <v>326</v>
      </c>
      <c r="BQ70" s="4">
        <v>13903</v>
      </c>
      <c r="BR70" s="22">
        <v>0.2377814815036519</v>
      </c>
      <c r="BS70" s="23">
        <v>117442</v>
      </c>
      <c r="BT70" s="22">
        <v>2.008597622869301</v>
      </c>
      <c r="BU70" s="183" t="s">
        <v>326</v>
      </c>
      <c r="BV70" s="183" t="s">
        <v>326</v>
      </c>
      <c r="BW70" s="4">
        <v>28841</v>
      </c>
      <c r="BX70" s="22">
        <v>0.49326445429380883</v>
      </c>
      <c r="BY70" s="4">
        <v>5846965</v>
      </c>
      <c r="BZ70" s="183" t="s">
        <v>326</v>
      </c>
      <c r="CA70" s="183" t="s">
        <v>326</v>
      </c>
      <c r="CB70" s="4">
        <v>5310194</v>
      </c>
      <c r="CC70" s="22">
        <v>90.81966456101584</v>
      </c>
      <c r="CD70" s="4">
        <v>536771</v>
      </c>
      <c r="CE70" s="22">
        <v>9.180335438984157</v>
      </c>
    </row>
    <row r="71" spans="1:83" ht="12.75">
      <c r="A71" s="24" t="s">
        <v>384</v>
      </c>
      <c r="B71" s="4" t="s">
        <v>385</v>
      </c>
      <c r="C71" s="183" t="s">
        <v>326</v>
      </c>
      <c r="D71" s="183" t="s">
        <v>326</v>
      </c>
      <c r="E71" s="4">
        <v>45134686</v>
      </c>
      <c r="F71" s="22">
        <v>80.48854559868772</v>
      </c>
      <c r="G71" s="183" t="s">
        <v>326</v>
      </c>
      <c r="H71" s="183" t="s">
        <v>326</v>
      </c>
      <c r="I71" s="4">
        <v>531087</v>
      </c>
      <c r="J71" s="22">
        <v>0.9470858004057071</v>
      </c>
      <c r="K71" s="183" t="s">
        <v>326</v>
      </c>
      <c r="L71" s="183" t="s">
        <v>326</v>
      </c>
      <c r="M71" s="4">
        <v>57680</v>
      </c>
      <c r="N71" s="22">
        <v>0.10286056515674681</v>
      </c>
      <c r="O71" s="183" t="s">
        <v>326</v>
      </c>
      <c r="P71" s="183" t="s">
        <v>326</v>
      </c>
      <c r="Q71" s="4">
        <v>2485942</v>
      </c>
      <c r="R71" s="22">
        <v>4.433172660660428</v>
      </c>
      <c r="S71" s="183" t="s">
        <v>326</v>
      </c>
      <c r="T71" s="183" t="s">
        <v>326</v>
      </c>
      <c r="U71" s="4">
        <v>165974</v>
      </c>
      <c r="V71" s="22">
        <v>0.29598091957915906</v>
      </c>
      <c r="W71" s="183" t="s">
        <v>326</v>
      </c>
      <c r="X71" s="183" t="s">
        <v>326</v>
      </c>
      <c r="Y71" s="4">
        <v>426715</v>
      </c>
      <c r="Z71" s="22">
        <v>0.7609595364226979</v>
      </c>
      <c r="AA71" s="183" t="s">
        <v>326</v>
      </c>
      <c r="AB71" s="183" t="s">
        <v>326</v>
      </c>
      <c r="AC71" s="4">
        <v>341727</v>
      </c>
      <c r="AD71" s="22">
        <v>0.6094006995374412</v>
      </c>
      <c r="AE71" s="183" t="s">
        <v>326</v>
      </c>
      <c r="AF71" s="183" t="s">
        <v>326</v>
      </c>
      <c r="AG71" s="4">
        <v>289984</v>
      </c>
      <c r="AH71" s="22">
        <v>0.5171275680723659</v>
      </c>
      <c r="AI71" s="23">
        <v>1224400</v>
      </c>
      <c r="AJ71" s="22">
        <v>2.1834687236116643</v>
      </c>
      <c r="AK71" s="183" t="s">
        <v>326</v>
      </c>
      <c r="AL71" s="183" t="s">
        <v>326</v>
      </c>
      <c r="AM71" s="4">
        <v>1412958</v>
      </c>
      <c r="AN71" s="22">
        <v>2.5197236203666202</v>
      </c>
      <c r="AO71" s="183" t="s">
        <v>326</v>
      </c>
      <c r="AP71" s="183" t="s">
        <v>326</v>
      </c>
      <c r="AQ71" s="4">
        <v>1124511</v>
      </c>
      <c r="AR71" s="22">
        <v>2.005336979628615</v>
      </c>
      <c r="AS71" s="183" t="s">
        <v>326</v>
      </c>
      <c r="AT71" s="183" t="s">
        <v>326</v>
      </c>
      <c r="AU71" s="4">
        <v>447201</v>
      </c>
      <c r="AV71" s="22">
        <v>0.7974921567035772</v>
      </c>
      <c r="AW71" s="183" t="s">
        <v>326</v>
      </c>
      <c r="AX71" s="183" t="s">
        <v>326</v>
      </c>
      <c r="AY71" s="4">
        <v>393141</v>
      </c>
      <c r="AZ71" s="22">
        <v>0.7010871263226178</v>
      </c>
      <c r="BA71" s="183" t="s">
        <v>326</v>
      </c>
      <c r="BB71" s="183" t="s">
        <v>326</v>
      </c>
      <c r="BC71" s="4">
        <v>835720</v>
      </c>
      <c r="BD71" s="22">
        <v>1.4903368847572198</v>
      </c>
      <c r="BE71" s="23">
        <v>3377811</v>
      </c>
      <c r="BF71" s="22">
        <v>7.51397676777865</v>
      </c>
      <c r="BG71" s="183" t="s">
        <v>326</v>
      </c>
      <c r="BH71" s="183" t="s">
        <v>326</v>
      </c>
      <c r="BI71" s="4">
        <v>989628</v>
      </c>
      <c r="BJ71" s="22">
        <v>1.7648005439483534</v>
      </c>
      <c r="BK71" s="183" t="s">
        <v>326</v>
      </c>
      <c r="BL71" s="183" t="s">
        <v>326</v>
      </c>
      <c r="BM71" s="4">
        <v>594825</v>
      </c>
      <c r="BN71" s="22">
        <v>1.0607495781789515</v>
      </c>
      <c r="BO71" s="183" t="s">
        <v>326</v>
      </c>
      <c r="BP71" s="183" t="s">
        <v>326</v>
      </c>
      <c r="BQ71" s="4">
        <v>280437</v>
      </c>
      <c r="BR71" s="22">
        <v>0.500102432573901</v>
      </c>
      <c r="BS71" s="23">
        <v>1864890</v>
      </c>
      <c r="BT71" s="22">
        <v>3.3256525547012057</v>
      </c>
      <c r="BU71" s="183" t="s">
        <v>326</v>
      </c>
      <c r="BV71" s="183" t="s">
        <v>326</v>
      </c>
      <c r="BW71" s="4">
        <v>563696</v>
      </c>
      <c r="BX71" s="22">
        <v>1.005237328997877</v>
      </c>
      <c r="BY71" s="4">
        <v>56075912</v>
      </c>
      <c r="BZ71" s="183" t="s">
        <v>326</v>
      </c>
      <c r="CA71" s="183" t="s">
        <v>326</v>
      </c>
      <c r="CB71" s="4">
        <v>48209395</v>
      </c>
      <c r="CC71" s="22">
        <v>85.9716646249106</v>
      </c>
      <c r="CD71" s="4">
        <v>7866517</v>
      </c>
      <c r="CE71" s="22">
        <v>14.028335375089396</v>
      </c>
    </row>
  </sheetData>
  <sheetProtection password="EE3C" sheet="1"/>
  <mergeCells count="23">
    <mergeCell ref="BG2:BJ2"/>
    <mergeCell ref="BE2:BF2"/>
    <mergeCell ref="BK2:BN2"/>
    <mergeCell ref="O2:R2"/>
    <mergeCell ref="AA2:AD2"/>
    <mergeCell ref="AI2:AJ2"/>
    <mergeCell ref="S2:V2"/>
    <mergeCell ref="W2:Z2"/>
    <mergeCell ref="BS2:BT2"/>
    <mergeCell ref="AK2:AN2"/>
    <mergeCell ref="AW2:AZ2"/>
    <mergeCell ref="BA2:BD2"/>
    <mergeCell ref="BO2:BR2"/>
    <mergeCell ref="A1:B2"/>
    <mergeCell ref="AE2:AH2"/>
    <mergeCell ref="AS2:AV2"/>
    <mergeCell ref="C1:CE1"/>
    <mergeCell ref="C2:F2"/>
    <mergeCell ref="G2:J2"/>
    <mergeCell ref="K2:N2"/>
    <mergeCell ref="BY2:CE2"/>
    <mergeCell ref="BU2:BX2"/>
    <mergeCell ref="AO2:AR2"/>
  </mergeCells>
  <hyperlinks>
    <hyperlink ref="A1:A2" location="'Profile sheet'!A1" display="Click here to return to homepage"/>
    <hyperlink ref="A1:B2" location="'Data by topic'!A1" display="Click here to return to topic homepage"/>
  </hyperlinks>
  <printOptions/>
  <pageMargins left="0.75" right="0.75"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BN82"/>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206" customWidth="1"/>
    <col min="2" max="2" width="31.28125" style="206" bestFit="1" customWidth="1"/>
    <col min="3" max="18" width="14.7109375" style="206" customWidth="1"/>
    <col min="19" max="19" width="14.8515625" style="214" customWidth="1"/>
    <col min="20" max="16384" width="14.7109375" style="206" customWidth="1"/>
  </cols>
  <sheetData>
    <row r="1" spans="1:20" ht="12.75" customHeight="1">
      <c r="A1" s="338" t="s">
        <v>414</v>
      </c>
      <c r="B1" s="339"/>
      <c r="C1" s="345" t="s">
        <v>128</v>
      </c>
      <c r="D1" s="345"/>
      <c r="E1" s="345"/>
      <c r="F1" s="345"/>
      <c r="G1" s="345"/>
      <c r="H1" s="345"/>
      <c r="I1" s="345"/>
      <c r="J1" s="345"/>
      <c r="K1" s="345"/>
      <c r="L1" s="345"/>
      <c r="M1" s="345"/>
      <c r="N1" s="345"/>
      <c r="O1" s="345"/>
      <c r="P1" s="345"/>
      <c r="Q1" s="345"/>
      <c r="R1" s="345"/>
      <c r="S1" s="345"/>
      <c r="T1" s="345"/>
    </row>
    <row r="2" spans="1:20" s="208" customFormat="1" ht="42" customHeight="1">
      <c r="A2" s="340"/>
      <c r="B2" s="332"/>
      <c r="C2" s="344" t="s">
        <v>129</v>
      </c>
      <c r="D2" s="344"/>
      <c r="E2" s="344" t="s">
        <v>39</v>
      </c>
      <c r="F2" s="344"/>
      <c r="G2" s="344" t="s">
        <v>130</v>
      </c>
      <c r="H2" s="344"/>
      <c r="I2" s="344" t="s">
        <v>131</v>
      </c>
      <c r="J2" s="344"/>
      <c r="K2" s="344" t="s">
        <v>132</v>
      </c>
      <c r="L2" s="344"/>
      <c r="M2" s="344" t="s">
        <v>133</v>
      </c>
      <c r="N2" s="344"/>
      <c r="O2" s="344" t="s">
        <v>134</v>
      </c>
      <c r="P2" s="344"/>
      <c r="Q2" s="344" t="s">
        <v>135</v>
      </c>
      <c r="R2" s="344"/>
      <c r="S2" s="344" t="s">
        <v>215</v>
      </c>
      <c r="T2" s="344"/>
    </row>
    <row r="3" spans="1:20" s="210" customFormat="1" ht="51" customHeight="1">
      <c r="A3" s="207" t="s">
        <v>338</v>
      </c>
      <c r="B3" s="207" t="s">
        <v>339</v>
      </c>
      <c r="C3" s="207" t="s">
        <v>7</v>
      </c>
      <c r="D3" s="207" t="s">
        <v>5</v>
      </c>
      <c r="E3" s="207" t="s">
        <v>7</v>
      </c>
      <c r="F3" s="207" t="s">
        <v>5</v>
      </c>
      <c r="G3" s="207" t="s">
        <v>7</v>
      </c>
      <c r="H3" s="207" t="s">
        <v>5</v>
      </c>
      <c r="I3" s="207" t="s">
        <v>7</v>
      </c>
      <c r="J3" s="207" t="s">
        <v>5</v>
      </c>
      <c r="K3" s="207" t="s">
        <v>7</v>
      </c>
      <c r="L3" s="207" t="s">
        <v>5</v>
      </c>
      <c r="M3" s="207" t="s">
        <v>7</v>
      </c>
      <c r="N3" s="207" t="s">
        <v>5</v>
      </c>
      <c r="O3" s="207" t="s">
        <v>7</v>
      </c>
      <c r="P3" s="207" t="s">
        <v>5</v>
      </c>
      <c r="Q3" s="207" t="s">
        <v>7</v>
      </c>
      <c r="R3" s="207" t="s">
        <v>5</v>
      </c>
      <c r="S3" s="209" t="s">
        <v>7</v>
      </c>
      <c r="T3" s="207" t="s">
        <v>5</v>
      </c>
    </row>
    <row r="4" spans="1:66" ht="12.75">
      <c r="A4" s="206">
        <v>1</v>
      </c>
      <c r="B4" s="206" t="s">
        <v>340</v>
      </c>
      <c r="C4" s="211">
        <v>4847</v>
      </c>
      <c r="D4" s="212">
        <v>48.92500252346825</v>
      </c>
      <c r="E4" s="211">
        <v>3409</v>
      </c>
      <c r="F4" s="212">
        <v>34.410013122034925</v>
      </c>
      <c r="G4" s="211">
        <v>1150</v>
      </c>
      <c r="H4" s="212">
        <v>11.607953971939033</v>
      </c>
      <c r="I4" s="206">
        <v>501</v>
      </c>
      <c r="J4" s="212">
        <v>5.057030382557787</v>
      </c>
      <c r="K4" s="211">
        <v>1498</v>
      </c>
      <c r="L4" s="212">
        <v>15.120621782577976</v>
      </c>
      <c r="M4" s="211">
        <v>528</v>
      </c>
      <c r="N4" s="212">
        <v>5.329564954072877</v>
      </c>
      <c r="O4" s="211">
        <v>102</v>
      </c>
      <c r="P4" s="212">
        <v>1.029575047945897</v>
      </c>
      <c r="Q4" s="211">
        <v>183</v>
      </c>
      <c r="R4" s="212">
        <v>1.8471787624911677</v>
      </c>
      <c r="S4" s="206">
        <v>813</v>
      </c>
      <c r="T4" s="212">
        <v>8.206318764509943</v>
      </c>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3"/>
      <c r="BK4" s="214"/>
      <c r="BL4" s="214"/>
      <c r="BM4" s="214"/>
      <c r="BN4" s="214"/>
    </row>
    <row r="5" spans="1:66" ht="12.75">
      <c r="A5" s="206">
        <v>2</v>
      </c>
      <c r="B5" s="206" t="s">
        <v>341</v>
      </c>
      <c r="C5" s="211">
        <v>4379</v>
      </c>
      <c r="D5" s="212">
        <v>48.2800441014333</v>
      </c>
      <c r="E5" s="211">
        <v>3150</v>
      </c>
      <c r="F5" s="212">
        <v>34.729878721058434</v>
      </c>
      <c r="G5" s="211">
        <v>1114</v>
      </c>
      <c r="H5" s="212">
        <v>12.282249173098126</v>
      </c>
      <c r="I5" s="206">
        <v>427</v>
      </c>
      <c r="J5" s="212">
        <v>4.7078280044101435</v>
      </c>
      <c r="K5" s="211">
        <v>1469</v>
      </c>
      <c r="L5" s="212">
        <v>16.19625137816979</v>
      </c>
      <c r="M5" s="211">
        <v>541</v>
      </c>
      <c r="N5" s="212">
        <v>5.964718853362734</v>
      </c>
      <c r="O5" s="211">
        <v>94</v>
      </c>
      <c r="P5" s="212">
        <v>1.0363836824696804</v>
      </c>
      <c r="Q5" s="211">
        <v>191</v>
      </c>
      <c r="R5" s="212">
        <v>2.1058434399117973</v>
      </c>
      <c r="S5" s="206">
        <v>826</v>
      </c>
      <c r="T5" s="212">
        <v>9.106945975744212</v>
      </c>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3"/>
      <c r="BK5" s="214"/>
      <c r="BL5" s="214"/>
      <c r="BM5" s="214"/>
      <c r="BN5" s="214"/>
    </row>
    <row r="6" spans="1:66" ht="12.75">
      <c r="A6" s="206">
        <v>3</v>
      </c>
      <c r="B6" s="206" t="s">
        <v>99</v>
      </c>
      <c r="C6" s="211">
        <v>5027</v>
      </c>
      <c r="D6" s="212">
        <v>52.326428645779124</v>
      </c>
      <c r="E6" s="211">
        <v>3354</v>
      </c>
      <c r="F6" s="212">
        <v>34.912043301759134</v>
      </c>
      <c r="G6" s="211">
        <v>972</v>
      </c>
      <c r="H6" s="212">
        <v>10.117622566878318</v>
      </c>
      <c r="I6" s="206">
        <v>254</v>
      </c>
      <c r="J6" s="212">
        <v>2.6439054855834287</v>
      </c>
      <c r="K6" s="211">
        <v>1260</v>
      </c>
      <c r="L6" s="212">
        <v>13.11543666076819</v>
      </c>
      <c r="M6" s="211">
        <v>743</v>
      </c>
      <c r="N6" s="212">
        <v>7.733943999167274</v>
      </c>
      <c r="O6" s="211">
        <v>83</v>
      </c>
      <c r="P6" s="212">
        <v>0.8639533673363172</v>
      </c>
      <c r="Q6" s="211">
        <v>144</v>
      </c>
      <c r="R6" s="212">
        <v>1.498907046944936</v>
      </c>
      <c r="S6" s="206">
        <v>970</v>
      </c>
      <c r="T6" s="212">
        <v>10.096804413448528</v>
      </c>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3"/>
      <c r="BK6" s="214"/>
      <c r="BL6" s="214"/>
      <c r="BM6" s="214"/>
      <c r="BN6" s="214"/>
    </row>
    <row r="7" spans="1:66" ht="12.75">
      <c r="A7" s="206">
        <v>4</v>
      </c>
      <c r="B7" s="206" t="s">
        <v>342</v>
      </c>
      <c r="C7" s="211">
        <v>4028</v>
      </c>
      <c r="D7" s="212">
        <v>53.76401494927923</v>
      </c>
      <c r="E7" s="211">
        <v>2486</v>
      </c>
      <c r="F7" s="212">
        <v>33.18206086492258</v>
      </c>
      <c r="G7" s="211">
        <v>749</v>
      </c>
      <c r="H7" s="212">
        <v>9.997330485851574</v>
      </c>
      <c r="I7" s="206">
        <v>229</v>
      </c>
      <c r="J7" s="212">
        <v>3.05659369994661</v>
      </c>
      <c r="K7" s="211">
        <v>989</v>
      </c>
      <c r="L7" s="212">
        <v>13.200747463961559</v>
      </c>
      <c r="M7" s="211">
        <v>501</v>
      </c>
      <c r="N7" s="212">
        <v>6.687132941804591</v>
      </c>
      <c r="O7" s="211">
        <v>77</v>
      </c>
      <c r="P7" s="212">
        <v>1.0277629471436198</v>
      </c>
      <c r="Q7" s="211">
        <v>104</v>
      </c>
      <c r="R7" s="212">
        <v>1.388147357180993</v>
      </c>
      <c r="S7" s="206">
        <v>682</v>
      </c>
      <c r="T7" s="212">
        <v>9.103043246129204</v>
      </c>
      <c r="U7" s="212"/>
      <c r="V7" s="212"/>
      <c r="W7" s="212"/>
      <c r="X7" s="212"/>
      <c r="Y7" s="212"/>
      <c r="Z7" s="212"/>
      <c r="AA7" s="212"/>
      <c r="AB7" s="212"/>
      <c r="AC7" s="212"/>
      <c r="AD7" s="212"/>
      <c r="AE7" s="212"/>
      <c r="AF7" s="212"/>
      <c r="AG7" s="212"/>
      <c r="AH7" s="212"/>
      <c r="AI7" s="212"/>
      <c r="AJ7" s="212"/>
      <c r="AK7" s="212"/>
      <c r="AL7" s="212"/>
      <c r="AM7" s="212"/>
      <c r="AN7" s="212"/>
      <c r="AO7" s="212"/>
      <c r="AP7" s="212"/>
      <c r="AQ7" s="212"/>
      <c r="AR7" s="212"/>
      <c r="AS7" s="212"/>
      <c r="AT7" s="212"/>
      <c r="AU7" s="212"/>
      <c r="AV7" s="212"/>
      <c r="AW7" s="212"/>
      <c r="AX7" s="212"/>
      <c r="AY7" s="212"/>
      <c r="AZ7" s="212"/>
      <c r="BA7" s="212"/>
      <c r="BB7" s="212"/>
      <c r="BC7" s="212"/>
      <c r="BD7" s="212"/>
      <c r="BE7" s="212"/>
      <c r="BF7" s="212"/>
      <c r="BG7" s="212"/>
      <c r="BH7" s="212"/>
      <c r="BI7" s="212"/>
      <c r="BJ7" s="213"/>
      <c r="BK7" s="214"/>
      <c r="BL7" s="214"/>
      <c r="BM7" s="214"/>
      <c r="BN7" s="214"/>
    </row>
    <row r="8" spans="1:66" ht="12.75">
      <c r="A8" s="206">
        <v>5</v>
      </c>
      <c r="B8" s="206" t="s">
        <v>100</v>
      </c>
      <c r="C8" s="211">
        <v>6113</v>
      </c>
      <c r="D8" s="212">
        <v>62.54988232886524</v>
      </c>
      <c r="E8" s="211">
        <v>2876</v>
      </c>
      <c r="F8" s="212">
        <v>29.42801596234524</v>
      </c>
      <c r="G8" s="211">
        <v>571</v>
      </c>
      <c r="H8" s="212">
        <v>5.842627647600532</v>
      </c>
      <c r="I8" s="206">
        <v>213</v>
      </c>
      <c r="J8" s="212">
        <v>2.17947406118899</v>
      </c>
      <c r="K8" s="211">
        <v>817</v>
      </c>
      <c r="L8" s="212">
        <v>8.359766704184999</v>
      </c>
      <c r="M8" s="211">
        <v>402</v>
      </c>
      <c r="N8" s="212">
        <v>4.113373580272178</v>
      </c>
      <c r="O8" s="211">
        <v>82</v>
      </c>
      <c r="P8" s="212">
        <v>0.8390463521948225</v>
      </c>
      <c r="Q8" s="211">
        <v>147</v>
      </c>
      <c r="R8" s="212">
        <v>1.5041440703980355</v>
      </c>
      <c r="S8" s="206">
        <v>631</v>
      </c>
      <c r="T8" s="212">
        <v>6.456564002865036</v>
      </c>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2"/>
      <c r="AY8" s="212"/>
      <c r="AZ8" s="212"/>
      <c r="BA8" s="212"/>
      <c r="BB8" s="212"/>
      <c r="BC8" s="212"/>
      <c r="BD8" s="212"/>
      <c r="BE8" s="212"/>
      <c r="BF8" s="212"/>
      <c r="BG8" s="212"/>
      <c r="BH8" s="212"/>
      <c r="BI8" s="212"/>
      <c r="BJ8" s="213"/>
      <c r="BK8" s="214"/>
      <c r="BL8" s="214"/>
      <c r="BM8" s="214"/>
      <c r="BN8" s="214"/>
    </row>
    <row r="9" spans="1:20" ht="12.75">
      <c r="A9" s="206">
        <v>6</v>
      </c>
      <c r="B9" s="206" t="s">
        <v>343</v>
      </c>
      <c r="C9" s="211">
        <v>5391</v>
      </c>
      <c r="D9" s="212">
        <v>50.662531716943896</v>
      </c>
      <c r="E9" s="211">
        <v>3597</v>
      </c>
      <c r="F9" s="212">
        <v>33.803213983648156</v>
      </c>
      <c r="G9" s="211">
        <v>1229</v>
      </c>
      <c r="H9" s="212">
        <v>11.549666384738275</v>
      </c>
      <c r="I9" s="206">
        <v>424</v>
      </c>
      <c r="J9" s="212">
        <v>3.9845879146696737</v>
      </c>
      <c r="K9" s="211">
        <v>1601</v>
      </c>
      <c r="L9" s="212">
        <v>15.045578423080538</v>
      </c>
      <c r="M9" s="211">
        <v>741</v>
      </c>
      <c r="N9" s="212">
        <v>6.963631237665632</v>
      </c>
      <c r="O9" s="211">
        <v>116</v>
      </c>
      <c r="P9" s="212">
        <v>1.0901231087303824</v>
      </c>
      <c r="Q9" s="211">
        <v>205</v>
      </c>
      <c r="R9" s="212">
        <v>1.926510666290762</v>
      </c>
      <c r="S9" s="206">
        <v>1062</v>
      </c>
      <c r="T9" s="212">
        <v>9.980265012686777</v>
      </c>
    </row>
    <row r="10" spans="1:20" ht="12.75">
      <c r="A10" s="206">
        <v>7</v>
      </c>
      <c r="B10" s="206" t="s">
        <v>344</v>
      </c>
      <c r="C10" s="211">
        <v>5022</v>
      </c>
      <c r="D10" s="212">
        <v>51.78921315870888</v>
      </c>
      <c r="E10" s="211">
        <v>3394</v>
      </c>
      <c r="F10" s="212">
        <v>35.00051562338868</v>
      </c>
      <c r="G10" s="211">
        <v>946</v>
      </c>
      <c r="H10" s="212">
        <v>9.755594513767145</v>
      </c>
      <c r="I10" s="206">
        <v>335</v>
      </c>
      <c r="J10" s="212">
        <v>3.4546767041352995</v>
      </c>
      <c r="K10" s="211">
        <v>1246</v>
      </c>
      <c r="L10" s="212">
        <v>12.849334845828606</v>
      </c>
      <c r="M10" s="211">
        <v>689</v>
      </c>
      <c r="N10" s="212">
        <v>7.1052902959678255</v>
      </c>
      <c r="O10" s="211">
        <v>82</v>
      </c>
      <c r="P10" s="212">
        <v>0.8456223574301331</v>
      </c>
      <c r="Q10" s="211">
        <v>172</v>
      </c>
      <c r="R10" s="212">
        <v>1.7737444570485716</v>
      </c>
      <c r="S10" s="206">
        <v>943</v>
      </c>
      <c r="T10" s="212">
        <v>9.72465711044653</v>
      </c>
    </row>
    <row r="11" spans="1:20" ht="12.75">
      <c r="A11" s="206">
        <v>8</v>
      </c>
      <c r="B11" s="206" t="s">
        <v>101</v>
      </c>
      <c r="C11" s="211">
        <v>4257</v>
      </c>
      <c r="D11" s="212">
        <v>51.07991360691144</v>
      </c>
      <c r="E11" s="211">
        <v>2835</v>
      </c>
      <c r="F11" s="212">
        <v>34.01727861771058</v>
      </c>
      <c r="G11" s="211">
        <v>936</v>
      </c>
      <c r="H11" s="212">
        <v>11.23110151187905</v>
      </c>
      <c r="I11" s="206">
        <v>306</v>
      </c>
      <c r="J11" s="212">
        <v>3.6717062634989204</v>
      </c>
      <c r="K11" s="211">
        <v>1324</v>
      </c>
      <c r="L11" s="212">
        <v>15.886729061675068</v>
      </c>
      <c r="M11" s="211">
        <v>649</v>
      </c>
      <c r="N11" s="212">
        <v>7.787377009839212</v>
      </c>
      <c r="O11" s="211">
        <v>89</v>
      </c>
      <c r="P11" s="212">
        <v>1.0679145668346532</v>
      </c>
      <c r="Q11" s="211">
        <v>160</v>
      </c>
      <c r="R11" s="212">
        <v>1.9198464122870171</v>
      </c>
      <c r="S11" s="206">
        <v>898</v>
      </c>
      <c r="T11" s="212">
        <v>10.775137988960882</v>
      </c>
    </row>
    <row r="12" spans="1:20" ht="12.75">
      <c r="A12" s="206">
        <v>9</v>
      </c>
      <c r="B12" s="206" t="s">
        <v>345</v>
      </c>
      <c r="C12" s="211">
        <v>6402</v>
      </c>
      <c r="D12" s="212">
        <v>65.42667347981605</v>
      </c>
      <c r="E12" s="211">
        <v>2679</v>
      </c>
      <c r="F12" s="212">
        <v>27.378640776699033</v>
      </c>
      <c r="G12" s="211">
        <v>536</v>
      </c>
      <c r="H12" s="212">
        <v>5.477772100153295</v>
      </c>
      <c r="I12" s="206">
        <v>168</v>
      </c>
      <c r="J12" s="212">
        <v>1.71691364333163</v>
      </c>
      <c r="K12" s="211">
        <v>776</v>
      </c>
      <c r="L12" s="212">
        <v>7.930505876341338</v>
      </c>
      <c r="M12" s="211">
        <v>511</v>
      </c>
      <c r="N12" s="212">
        <v>5.222278998467042</v>
      </c>
      <c r="O12" s="211">
        <v>41</v>
      </c>
      <c r="P12" s="212">
        <v>0.4190086867654573</v>
      </c>
      <c r="Q12" s="211">
        <v>56</v>
      </c>
      <c r="R12" s="212">
        <v>0.57230454777721</v>
      </c>
      <c r="S12" s="206">
        <v>608</v>
      </c>
      <c r="T12" s="212">
        <v>6.2135922330097095</v>
      </c>
    </row>
    <row r="13" spans="1:20" ht="12.75">
      <c r="A13" s="206">
        <v>10</v>
      </c>
      <c r="B13" s="206" t="s">
        <v>102</v>
      </c>
      <c r="C13" s="211">
        <v>3283</v>
      </c>
      <c r="D13" s="212">
        <v>41.68359573387506</v>
      </c>
      <c r="E13" s="211">
        <v>3002</v>
      </c>
      <c r="F13" s="212">
        <v>38.115794819705435</v>
      </c>
      <c r="G13" s="211">
        <v>1165</v>
      </c>
      <c r="H13" s="212">
        <v>14.79177247333672</v>
      </c>
      <c r="I13" s="206">
        <v>426</v>
      </c>
      <c r="J13" s="212">
        <v>5.408836973082783</v>
      </c>
      <c r="K13" s="211">
        <v>1520</v>
      </c>
      <c r="L13" s="212">
        <v>19.299136617572373</v>
      </c>
      <c r="M13" s="211">
        <v>545</v>
      </c>
      <c r="N13" s="212">
        <v>6.919756221432199</v>
      </c>
      <c r="O13" s="211">
        <v>109</v>
      </c>
      <c r="P13" s="212">
        <v>1.38395124428644</v>
      </c>
      <c r="Q13" s="211">
        <v>245</v>
      </c>
      <c r="R13" s="212">
        <v>3.1107160995429153</v>
      </c>
      <c r="S13" s="206">
        <v>899</v>
      </c>
      <c r="T13" s="212">
        <v>11.414423565261554</v>
      </c>
    </row>
    <row r="14" spans="1:20" ht="12.75">
      <c r="A14" s="206">
        <v>11</v>
      </c>
      <c r="B14" s="206" t="s">
        <v>346</v>
      </c>
      <c r="C14" s="211">
        <v>4175</v>
      </c>
      <c r="D14" s="212">
        <v>47.55125284738041</v>
      </c>
      <c r="E14" s="211">
        <v>3145</v>
      </c>
      <c r="F14" s="212">
        <v>35.82004555808656</v>
      </c>
      <c r="G14" s="211">
        <v>1068</v>
      </c>
      <c r="H14" s="212">
        <v>12.164009111617311</v>
      </c>
      <c r="I14" s="206">
        <v>392</v>
      </c>
      <c r="J14" s="212">
        <v>4.4646924829157175</v>
      </c>
      <c r="K14" s="211">
        <v>1452</v>
      </c>
      <c r="L14" s="212">
        <v>16.537585421412302</v>
      </c>
      <c r="M14" s="211">
        <v>598</v>
      </c>
      <c r="N14" s="212">
        <v>6.810933940774487</v>
      </c>
      <c r="O14" s="211">
        <v>116</v>
      </c>
      <c r="P14" s="212">
        <v>1.3211845102505695</v>
      </c>
      <c r="Q14" s="211">
        <v>174</v>
      </c>
      <c r="R14" s="212">
        <v>1.9817767653758545</v>
      </c>
      <c r="S14" s="206">
        <v>888</v>
      </c>
      <c r="T14" s="212">
        <v>10.113895216400913</v>
      </c>
    </row>
    <row r="15" spans="1:20" ht="12.75">
      <c r="A15" s="206">
        <v>12</v>
      </c>
      <c r="B15" s="206" t="s">
        <v>347</v>
      </c>
      <c r="C15" s="211">
        <v>5023</v>
      </c>
      <c r="D15" s="212">
        <v>53.51587470701043</v>
      </c>
      <c r="E15" s="211">
        <v>2941</v>
      </c>
      <c r="F15" s="212">
        <v>31.333901555508202</v>
      </c>
      <c r="G15" s="211">
        <v>1017</v>
      </c>
      <c r="H15" s="212">
        <v>10.83528659705945</v>
      </c>
      <c r="I15" s="206">
        <v>405</v>
      </c>
      <c r="J15" s="212">
        <v>4.314937140421906</v>
      </c>
      <c r="K15" s="211">
        <v>1311</v>
      </c>
      <c r="L15" s="212">
        <v>13.96761133603239</v>
      </c>
      <c r="M15" s="211">
        <v>466</v>
      </c>
      <c r="N15" s="212">
        <v>4.9648412529298955</v>
      </c>
      <c r="O15" s="211">
        <v>80</v>
      </c>
      <c r="P15" s="212">
        <v>0.8523332623055615</v>
      </c>
      <c r="Q15" s="211">
        <v>143</v>
      </c>
      <c r="R15" s="212">
        <v>1.5235457063711912</v>
      </c>
      <c r="S15" s="206">
        <v>689</v>
      </c>
      <c r="T15" s="212">
        <v>7.340720221606649</v>
      </c>
    </row>
    <row r="16" spans="1:20" ht="12.75">
      <c r="A16" s="206">
        <v>13</v>
      </c>
      <c r="B16" s="206" t="s">
        <v>348</v>
      </c>
      <c r="C16" s="211">
        <v>9730</v>
      </c>
      <c r="D16" s="212">
        <v>52.115693626138196</v>
      </c>
      <c r="E16" s="211">
        <v>6260</v>
      </c>
      <c r="F16" s="212">
        <v>33.529726834493836</v>
      </c>
      <c r="G16" s="211">
        <v>2025</v>
      </c>
      <c r="H16" s="212">
        <v>10.846277450455275</v>
      </c>
      <c r="I16" s="206">
        <v>655</v>
      </c>
      <c r="J16" s="212">
        <v>3.5083020889126937</v>
      </c>
      <c r="K16" s="211">
        <v>2833</v>
      </c>
      <c r="L16" s="212">
        <v>15.174076057846813</v>
      </c>
      <c r="M16" s="211">
        <v>1383</v>
      </c>
      <c r="N16" s="212">
        <v>7.407605784681307</v>
      </c>
      <c r="O16" s="211">
        <v>187</v>
      </c>
      <c r="P16" s="212">
        <v>1.001606855918586</v>
      </c>
      <c r="Q16" s="211">
        <v>313</v>
      </c>
      <c r="R16" s="212">
        <v>1.6764863417246918</v>
      </c>
      <c r="S16" s="206">
        <v>1883</v>
      </c>
      <c r="T16" s="212">
        <v>10.085698982324585</v>
      </c>
    </row>
    <row r="17" spans="1:20" ht="12.75">
      <c r="A17" s="206">
        <v>14</v>
      </c>
      <c r="B17" s="206" t="s">
        <v>103</v>
      </c>
      <c r="C17" s="211">
        <v>4800</v>
      </c>
      <c r="D17" s="212">
        <v>53.20328086898692</v>
      </c>
      <c r="E17" s="211">
        <v>3041</v>
      </c>
      <c r="F17" s="212">
        <v>33.70649523387276</v>
      </c>
      <c r="G17" s="211">
        <v>923</v>
      </c>
      <c r="H17" s="212">
        <v>10.230547550432277</v>
      </c>
      <c r="I17" s="206">
        <v>258</v>
      </c>
      <c r="J17" s="212">
        <v>2.859676346708047</v>
      </c>
      <c r="K17" s="211">
        <v>1161</v>
      </c>
      <c r="L17" s="212">
        <v>12.868543560186211</v>
      </c>
      <c r="M17" s="211">
        <v>749</v>
      </c>
      <c r="N17" s="212">
        <v>8.3019286189315</v>
      </c>
      <c r="O17" s="211">
        <v>90</v>
      </c>
      <c r="P17" s="212">
        <v>0.9975615162935048</v>
      </c>
      <c r="Q17" s="211">
        <v>116</v>
      </c>
      <c r="R17" s="212">
        <v>1.2857459543338505</v>
      </c>
      <c r="S17" s="206">
        <v>955</v>
      </c>
      <c r="T17" s="212">
        <v>10.585236089558855</v>
      </c>
    </row>
    <row r="18" spans="1:20" ht="12.75">
      <c r="A18" s="206">
        <v>15</v>
      </c>
      <c r="B18" s="206" t="s">
        <v>349</v>
      </c>
      <c r="C18" s="211">
        <v>4542</v>
      </c>
      <c r="D18" s="212">
        <v>48.293460925039874</v>
      </c>
      <c r="E18" s="211">
        <v>3205</v>
      </c>
      <c r="F18" s="212">
        <v>34.077618288144606</v>
      </c>
      <c r="G18" s="211">
        <v>1207</v>
      </c>
      <c r="H18" s="212">
        <v>12.833599149388622</v>
      </c>
      <c r="I18" s="206">
        <v>451</v>
      </c>
      <c r="J18" s="212">
        <v>4.7953216374269</v>
      </c>
      <c r="K18" s="211">
        <v>1571</v>
      </c>
      <c r="L18" s="212">
        <v>16.70388091440723</v>
      </c>
      <c r="M18" s="211">
        <v>529</v>
      </c>
      <c r="N18" s="212">
        <v>5.624667729930888</v>
      </c>
      <c r="O18" s="211">
        <v>108</v>
      </c>
      <c r="P18" s="212">
        <v>1.1483253588516746</v>
      </c>
      <c r="Q18" s="211">
        <v>169</v>
      </c>
      <c r="R18" s="212">
        <v>1.7969165337586392</v>
      </c>
      <c r="S18" s="206">
        <v>806</v>
      </c>
      <c r="T18" s="212">
        <v>8.569909622541202</v>
      </c>
    </row>
    <row r="19" spans="1:20" ht="12.75">
      <c r="A19" s="206">
        <v>16</v>
      </c>
      <c r="B19" s="206" t="s">
        <v>350</v>
      </c>
      <c r="C19" s="211">
        <v>5641</v>
      </c>
      <c r="D19" s="212">
        <v>49.70919985900599</v>
      </c>
      <c r="E19" s="211">
        <v>3996</v>
      </c>
      <c r="F19" s="212">
        <v>35.213253436728934</v>
      </c>
      <c r="G19" s="211">
        <v>1300</v>
      </c>
      <c r="H19" s="212">
        <v>11.455763130066972</v>
      </c>
      <c r="I19" s="206">
        <v>411</v>
      </c>
      <c r="J19" s="212">
        <v>3.621783574198097</v>
      </c>
      <c r="K19" s="211">
        <v>1649</v>
      </c>
      <c r="L19" s="212">
        <v>14.53119492421572</v>
      </c>
      <c r="M19" s="211">
        <v>743</v>
      </c>
      <c r="N19" s="212">
        <v>6.547409235107509</v>
      </c>
      <c r="O19" s="211">
        <v>87</v>
      </c>
      <c r="P19" s="212">
        <v>0.7666549171660204</v>
      </c>
      <c r="Q19" s="211">
        <v>205</v>
      </c>
      <c r="R19" s="212">
        <v>1.806485724356715</v>
      </c>
      <c r="S19" s="206">
        <v>1035</v>
      </c>
      <c r="T19" s="212">
        <v>9.120549876630244</v>
      </c>
    </row>
    <row r="20" spans="1:20" ht="12.75">
      <c r="A20" s="206">
        <v>17</v>
      </c>
      <c r="B20" s="206" t="s">
        <v>351</v>
      </c>
      <c r="C20" s="211">
        <v>4541</v>
      </c>
      <c r="D20" s="212">
        <v>50.97665020206556</v>
      </c>
      <c r="E20" s="211">
        <v>3059</v>
      </c>
      <c r="F20" s="212">
        <v>34.33991917377638</v>
      </c>
      <c r="G20" s="211">
        <v>1014</v>
      </c>
      <c r="H20" s="212">
        <v>11.383026493039965</v>
      </c>
      <c r="I20" s="206">
        <v>294</v>
      </c>
      <c r="J20" s="212">
        <v>3.3004041311180963</v>
      </c>
      <c r="K20" s="211">
        <v>1289</v>
      </c>
      <c r="L20" s="212">
        <v>14.470139200718455</v>
      </c>
      <c r="M20" s="211">
        <v>574</v>
      </c>
      <c r="N20" s="212">
        <v>6.443646160754378</v>
      </c>
      <c r="O20" s="211">
        <v>78</v>
      </c>
      <c r="P20" s="212">
        <v>0.8756174225415356</v>
      </c>
      <c r="Q20" s="211">
        <v>152</v>
      </c>
      <c r="R20" s="212">
        <v>1.7063313875168389</v>
      </c>
      <c r="S20" s="206">
        <v>804</v>
      </c>
      <c r="T20" s="212">
        <v>9.025594970812753</v>
      </c>
    </row>
    <row r="21" spans="1:20" ht="12.75">
      <c r="A21" s="206">
        <v>18</v>
      </c>
      <c r="B21" s="206" t="s">
        <v>352</v>
      </c>
      <c r="C21" s="211">
        <v>3937</v>
      </c>
      <c r="D21" s="212">
        <v>43.4691398917964</v>
      </c>
      <c r="E21" s="211">
        <v>3294</v>
      </c>
      <c r="F21" s="212">
        <v>36.3696588274263</v>
      </c>
      <c r="G21" s="211">
        <v>1338</v>
      </c>
      <c r="H21" s="212">
        <v>14.773103676714145</v>
      </c>
      <c r="I21" s="206">
        <v>488</v>
      </c>
      <c r="J21" s="212">
        <v>5.388097604063156</v>
      </c>
      <c r="K21" s="211">
        <v>1694</v>
      </c>
      <c r="L21" s="212">
        <v>18.703765043612673</v>
      </c>
      <c r="M21" s="211">
        <v>611</v>
      </c>
      <c r="N21" s="212">
        <v>6.746163188693828</v>
      </c>
      <c r="O21" s="211">
        <v>130</v>
      </c>
      <c r="P21" s="212">
        <v>1.435353869934857</v>
      </c>
      <c r="Q21" s="211">
        <v>262</v>
      </c>
      <c r="R21" s="212">
        <v>2.892790107099481</v>
      </c>
      <c r="S21" s="206">
        <v>1003</v>
      </c>
      <c r="T21" s="212">
        <v>11.074307165728166</v>
      </c>
    </row>
    <row r="22" spans="1:20" ht="12.75">
      <c r="A22" s="206">
        <v>19</v>
      </c>
      <c r="B22" s="206" t="s">
        <v>104</v>
      </c>
      <c r="C22" s="211">
        <v>5247</v>
      </c>
      <c r="D22" s="212">
        <v>50.563746747614914</v>
      </c>
      <c r="E22" s="211">
        <v>3577</v>
      </c>
      <c r="F22" s="212">
        <v>34.4704635251036</v>
      </c>
      <c r="G22" s="211">
        <v>1199</v>
      </c>
      <c r="H22" s="212">
        <v>11.554399151970705</v>
      </c>
      <c r="I22" s="206">
        <v>354</v>
      </c>
      <c r="J22" s="212">
        <v>3.4113905753107834</v>
      </c>
      <c r="K22" s="211">
        <v>1518</v>
      </c>
      <c r="L22" s="212">
        <v>14.62850534836658</v>
      </c>
      <c r="M22" s="211">
        <v>774</v>
      </c>
      <c r="N22" s="212">
        <v>7.458803122289679</v>
      </c>
      <c r="O22" s="211">
        <v>91</v>
      </c>
      <c r="P22" s="212">
        <v>0.8769393851787608</v>
      </c>
      <c r="Q22" s="211">
        <v>195</v>
      </c>
      <c r="R22" s="212">
        <v>1.879155825383059</v>
      </c>
      <c r="S22" s="206">
        <v>1060</v>
      </c>
      <c r="T22" s="212">
        <v>10.214898332851499</v>
      </c>
    </row>
    <row r="23" spans="1:20" ht="12.75">
      <c r="A23" s="206">
        <v>20</v>
      </c>
      <c r="B23" s="206" t="s">
        <v>105</v>
      </c>
      <c r="C23" s="211">
        <v>5064</v>
      </c>
      <c r="D23" s="212">
        <v>51.229135053110774</v>
      </c>
      <c r="E23" s="211">
        <v>3375</v>
      </c>
      <c r="F23" s="212">
        <v>34.14264036418817</v>
      </c>
      <c r="G23" s="211">
        <v>1106</v>
      </c>
      <c r="H23" s="212">
        <v>11.188669701568033</v>
      </c>
      <c r="I23" s="206">
        <v>340</v>
      </c>
      <c r="J23" s="212">
        <v>3.43955488113303</v>
      </c>
      <c r="K23" s="211">
        <v>1382</v>
      </c>
      <c r="L23" s="212">
        <v>13.980778958017199</v>
      </c>
      <c r="M23" s="211">
        <v>903</v>
      </c>
      <c r="N23" s="212">
        <v>9.1350531107739</v>
      </c>
      <c r="O23" s="211">
        <v>108</v>
      </c>
      <c r="P23" s="212">
        <v>1.0925644916540211</v>
      </c>
      <c r="Q23" s="211">
        <v>165</v>
      </c>
      <c r="R23" s="212">
        <v>1.669195751138088</v>
      </c>
      <c r="S23" s="206">
        <v>1176</v>
      </c>
      <c r="T23" s="212">
        <v>11.89681335356601</v>
      </c>
    </row>
    <row r="24" spans="1:20" ht="12.75">
      <c r="A24" s="206">
        <v>21</v>
      </c>
      <c r="B24" s="206" t="s">
        <v>353</v>
      </c>
      <c r="C24" s="211">
        <v>7584</v>
      </c>
      <c r="D24" s="212">
        <v>46.69088222618974</v>
      </c>
      <c r="E24" s="211">
        <v>5826</v>
      </c>
      <c r="F24" s="212">
        <v>35.86775841901127</v>
      </c>
      <c r="G24" s="211">
        <v>2091</v>
      </c>
      <c r="H24" s="212">
        <v>12.873237702394876</v>
      </c>
      <c r="I24" s="206">
        <v>742</v>
      </c>
      <c r="J24" s="212">
        <v>4.568121652404113</v>
      </c>
      <c r="K24" s="211">
        <v>2768</v>
      </c>
      <c r="L24" s="212">
        <v>17.041186972849843</v>
      </c>
      <c r="M24" s="211">
        <v>1044</v>
      </c>
      <c r="N24" s="212">
        <v>6.427384103921689</v>
      </c>
      <c r="O24" s="211">
        <v>168</v>
      </c>
      <c r="P24" s="212">
        <v>1.03429169488395</v>
      </c>
      <c r="Q24" s="211">
        <v>320</v>
      </c>
      <c r="R24" s="212">
        <v>1.9700794188265716</v>
      </c>
      <c r="S24" s="206">
        <v>1532</v>
      </c>
      <c r="T24" s="212">
        <v>9.43175521763221</v>
      </c>
    </row>
    <row r="25" spans="1:20" ht="12.75">
      <c r="A25" s="206">
        <v>22</v>
      </c>
      <c r="B25" s="206" t="s">
        <v>106</v>
      </c>
      <c r="C25" s="211">
        <v>4694</v>
      </c>
      <c r="D25" s="212">
        <v>47.41414141414141</v>
      </c>
      <c r="E25" s="211">
        <v>3640</v>
      </c>
      <c r="F25" s="212">
        <v>36.76767676767677</v>
      </c>
      <c r="G25" s="211">
        <v>1181</v>
      </c>
      <c r="H25" s="212">
        <v>11.929292929292929</v>
      </c>
      <c r="I25" s="206">
        <v>385</v>
      </c>
      <c r="J25" s="212">
        <v>3.888888888888889</v>
      </c>
      <c r="K25" s="211">
        <v>1490</v>
      </c>
      <c r="L25" s="212">
        <v>15.05050505050505</v>
      </c>
      <c r="M25" s="211">
        <v>736</v>
      </c>
      <c r="N25" s="212">
        <v>7.434343434343435</v>
      </c>
      <c r="O25" s="211">
        <v>119</v>
      </c>
      <c r="P25" s="212">
        <v>1.202020202020202</v>
      </c>
      <c r="Q25" s="211">
        <v>166</v>
      </c>
      <c r="R25" s="212">
        <v>1.676767676767677</v>
      </c>
      <c r="S25" s="206">
        <v>1021</v>
      </c>
      <c r="T25" s="212">
        <v>10.313131313131313</v>
      </c>
    </row>
    <row r="26" spans="1:20" ht="12.75">
      <c r="A26" s="206">
        <v>23</v>
      </c>
      <c r="B26" s="206" t="s">
        <v>107</v>
      </c>
      <c r="C26" s="211">
        <v>5310</v>
      </c>
      <c r="D26" s="212">
        <v>53.1</v>
      </c>
      <c r="E26" s="211">
        <v>3375</v>
      </c>
      <c r="F26" s="212">
        <v>33.75</v>
      </c>
      <c r="G26" s="211">
        <v>1034</v>
      </c>
      <c r="H26" s="212">
        <v>10.34</v>
      </c>
      <c r="I26" s="206">
        <v>281</v>
      </c>
      <c r="J26" s="212">
        <v>2.81</v>
      </c>
      <c r="K26" s="211">
        <v>1349</v>
      </c>
      <c r="L26" s="212">
        <v>13.49</v>
      </c>
      <c r="M26" s="211">
        <v>809</v>
      </c>
      <c r="N26" s="212">
        <v>8.09</v>
      </c>
      <c r="O26" s="211">
        <v>84</v>
      </c>
      <c r="P26" s="212">
        <v>0.84</v>
      </c>
      <c r="Q26" s="211">
        <v>163</v>
      </c>
      <c r="R26" s="212">
        <v>1.63</v>
      </c>
      <c r="S26" s="206">
        <v>1056</v>
      </c>
      <c r="T26" s="212">
        <v>10.56</v>
      </c>
    </row>
    <row r="27" spans="1:20" ht="12.75">
      <c r="A27" s="206">
        <v>24</v>
      </c>
      <c r="B27" s="206" t="s">
        <v>108</v>
      </c>
      <c r="C27" s="211">
        <v>9027</v>
      </c>
      <c r="D27" s="212">
        <v>50.40482438997152</v>
      </c>
      <c r="E27" s="211">
        <v>6333</v>
      </c>
      <c r="F27" s="212">
        <v>35.36210843709867</v>
      </c>
      <c r="G27" s="211">
        <v>1887</v>
      </c>
      <c r="H27" s="212">
        <v>10.536601708638115</v>
      </c>
      <c r="I27" s="206">
        <v>662</v>
      </c>
      <c r="J27" s="212">
        <v>3.696465464291697</v>
      </c>
      <c r="K27" s="211">
        <v>2338</v>
      </c>
      <c r="L27" s="212">
        <v>13.05488860349545</v>
      </c>
      <c r="M27" s="211">
        <v>816</v>
      </c>
      <c r="N27" s="212">
        <v>4.556368306438103</v>
      </c>
      <c r="O27" s="211">
        <v>216</v>
      </c>
      <c r="P27" s="212">
        <v>1.2060974928806745</v>
      </c>
      <c r="Q27" s="211">
        <v>360</v>
      </c>
      <c r="R27" s="212">
        <v>2.0101624881344575</v>
      </c>
      <c r="S27" s="206">
        <v>1392</v>
      </c>
      <c r="T27" s="212">
        <v>7.7726282874532355</v>
      </c>
    </row>
    <row r="28" spans="1:20" ht="12.75">
      <c r="A28" s="206">
        <v>25</v>
      </c>
      <c r="B28" s="206" t="s">
        <v>354</v>
      </c>
      <c r="C28" s="211">
        <v>4125</v>
      </c>
      <c r="D28" s="212">
        <v>45.12141763290308</v>
      </c>
      <c r="E28" s="211">
        <v>3339</v>
      </c>
      <c r="F28" s="212">
        <v>36.52373660030628</v>
      </c>
      <c r="G28" s="211">
        <v>1165</v>
      </c>
      <c r="H28" s="212">
        <v>12.743382192080507</v>
      </c>
      <c r="I28" s="206">
        <v>513</v>
      </c>
      <c r="J28" s="212">
        <v>5.611463574710129</v>
      </c>
      <c r="K28" s="211">
        <v>1555</v>
      </c>
      <c r="L28" s="212">
        <v>17.009407131918618</v>
      </c>
      <c r="M28" s="211">
        <v>501</v>
      </c>
      <c r="N28" s="212">
        <v>5.4802012688689565</v>
      </c>
      <c r="O28" s="211">
        <v>108</v>
      </c>
      <c r="P28" s="212">
        <v>1.1813607525705534</v>
      </c>
      <c r="Q28" s="211">
        <v>151</v>
      </c>
      <c r="R28" s="212">
        <v>1.651717348501422</v>
      </c>
      <c r="S28" s="206">
        <v>760</v>
      </c>
      <c r="T28" s="212">
        <v>8.313279369940933</v>
      </c>
    </row>
    <row r="29" spans="1:20" ht="12.75">
      <c r="A29" s="206">
        <v>26</v>
      </c>
      <c r="B29" s="206" t="s">
        <v>109</v>
      </c>
      <c r="C29" s="211">
        <v>4906</v>
      </c>
      <c r="D29" s="212">
        <v>51.49034424853065</v>
      </c>
      <c r="E29" s="211">
        <v>3285</v>
      </c>
      <c r="F29" s="212">
        <v>34.477329974811084</v>
      </c>
      <c r="G29" s="211">
        <v>1049</v>
      </c>
      <c r="H29" s="212">
        <v>11.009655751469353</v>
      </c>
      <c r="I29" s="206">
        <v>288</v>
      </c>
      <c r="J29" s="212">
        <v>3.022670025188917</v>
      </c>
      <c r="K29" s="211">
        <v>1407</v>
      </c>
      <c r="L29" s="212">
        <v>14.767002518891687</v>
      </c>
      <c r="M29" s="211">
        <v>813</v>
      </c>
      <c r="N29" s="212">
        <v>8.532745591939547</v>
      </c>
      <c r="O29" s="211">
        <v>90</v>
      </c>
      <c r="P29" s="212">
        <v>0.9445843828715366</v>
      </c>
      <c r="Q29" s="211">
        <v>159</v>
      </c>
      <c r="R29" s="212">
        <v>1.6687657430730478</v>
      </c>
      <c r="S29" s="206">
        <v>1062</v>
      </c>
      <c r="T29" s="212">
        <v>11.14609571788413</v>
      </c>
    </row>
    <row r="30" spans="1:20" ht="12.75">
      <c r="A30" s="206">
        <v>27</v>
      </c>
      <c r="B30" s="206" t="s">
        <v>355</v>
      </c>
      <c r="C30" s="211">
        <v>7689</v>
      </c>
      <c r="D30" s="212">
        <v>47.082236237829896</v>
      </c>
      <c r="E30" s="211">
        <v>6092</v>
      </c>
      <c r="F30" s="212">
        <v>37.303288224848444</v>
      </c>
      <c r="G30" s="211">
        <v>1979</v>
      </c>
      <c r="H30" s="212">
        <v>12.118057681709631</v>
      </c>
      <c r="I30" s="206">
        <v>571</v>
      </c>
      <c r="J30" s="212">
        <v>3.496417855612026</v>
      </c>
      <c r="K30" s="211">
        <v>2461</v>
      </c>
      <c r="L30" s="212">
        <v>15.069499724450433</v>
      </c>
      <c r="M30" s="211">
        <v>1057</v>
      </c>
      <c r="N30" s="212">
        <v>6.472353193313331</v>
      </c>
      <c r="O30" s="211">
        <v>178</v>
      </c>
      <c r="P30" s="212">
        <v>1.0899516257424529</v>
      </c>
      <c r="Q30" s="211">
        <v>344</v>
      </c>
      <c r="R30" s="212">
        <v>2.1064233666033925</v>
      </c>
      <c r="S30" s="206">
        <v>1579</v>
      </c>
      <c r="T30" s="212">
        <v>9.668728185659177</v>
      </c>
    </row>
    <row r="31" spans="1:20" ht="12.75">
      <c r="A31" s="206">
        <v>28</v>
      </c>
      <c r="B31" s="206" t="s">
        <v>110</v>
      </c>
      <c r="C31" s="211">
        <v>3831</v>
      </c>
      <c r="D31" s="212">
        <v>43.842984664682994</v>
      </c>
      <c r="E31" s="211">
        <v>3258</v>
      </c>
      <c r="F31" s="212">
        <v>37.28542000457771</v>
      </c>
      <c r="G31" s="211">
        <v>1202</v>
      </c>
      <c r="H31" s="212">
        <v>13.756008239871825</v>
      </c>
      <c r="I31" s="206">
        <v>447</v>
      </c>
      <c r="J31" s="212">
        <v>5.115587090867475</v>
      </c>
      <c r="K31" s="211">
        <v>1520</v>
      </c>
      <c r="L31" s="212">
        <v>17.39528496223392</v>
      </c>
      <c r="M31" s="211">
        <v>523</v>
      </c>
      <c r="N31" s="212">
        <v>5.9853513389791715</v>
      </c>
      <c r="O31" s="211">
        <v>121</v>
      </c>
      <c r="P31" s="212">
        <v>1.3847562371252002</v>
      </c>
      <c r="Q31" s="211">
        <v>247</v>
      </c>
      <c r="R31" s="212">
        <v>2.8267338063630123</v>
      </c>
      <c r="S31" s="206">
        <v>891</v>
      </c>
      <c r="T31" s="212">
        <v>10.196841382467385</v>
      </c>
    </row>
    <row r="32" spans="1:20" ht="12.75">
      <c r="A32" s="206">
        <v>29</v>
      </c>
      <c r="B32" s="206" t="s">
        <v>356</v>
      </c>
      <c r="C32" s="211">
        <v>3039</v>
      </c>
      <c r="D32" s="212">
        <v>36.7784097785308</v>
      </c>
      <c r="E32" s="211">
        <v>3169</v>
      </c>
      <c r="F32" s="212">
        <v>38.35168824882004</v>
      </c>
      <c r="G32" s="211">
        <v>1465</v>
      </c>
      <c r="H32" s="212">
        <v>17.729638145951835</v>
      </c>
      <c r="I32" s="206">
        <v>590</v>
      </c>
      <c r="J32" s="212">
        <v>7.140263826697326</v>
      </c>
      <c r="K32" s="211">
        <v>1898</v>
      </c>
      <c r="L32" s="212">
        <v>22.969865666222923</v>
      </c>
      <c r="M32" s="211">
        <v>514</v>
      </c>
      <c r="N32" s="212">
        <v>6.220501028682077</v>
      </c>
      <c r="O32" s="211">
        <v>149</v>
      </c>
      <c r="P32" s="212">
        <v>1.8032191697930533</v>
      </c>
      <c r="Q32" s="211">
        <v>259</v>
      </c>
      <c r="R32" s="212">
        <v>3.1344547984993345</v>
      </c>
      <c r="S32" s="206">
        <v>922</v>
      </c>
      <c r="T32" s="212">
        <v>11.158174996974465</v>
      </c>
    </row>
    <row r="33" spans="1:20" ht="12.75">
      <c r="A33" s="206">
        <v>30</v>
      </c>
      <c r="B33" s="206" t="s">
        <v>357</v>
      </c>
      <c r="C33" s="211">
        <v>3187</v>
      </c>
      <c r="D33" s="212">
        <v>40.67645181876197</v>
      </c>
      <c r="E33" s="211">
        <v>2914</v>
      </c>
      <c r="F33" s="212">
        <v>37.19208679004467</v>
      </c>
      <c r="G33" s="211">
        <v>1278</v>
      </c>
      <c r="H33" s="212">
        <v>16.311423101467774</v>
      </c>
      <c r="I33" s="206">
        <v>456</v>
      </c>
      <c r="J33" s="212">
        <v>5.8200382897255905</v>
      </c>
      <c r="K33" s="211">
        <v>1566</v>
      </c>
      <c r="L33" s="212">
        <v>19.987236758136568</v>
      </c>
      <c r="M33" s="211">
        <v>448</v>
      </c>
      <c r="N33" s="212">
        <v>5.7179323548181245</v>
      </c>
      <c r="O33" s="211">
        <v>112</v>
      </c>
      <c r="P33" s="212">
        <v>1.4294830887045311</v>
      </c>
      <c r="Q33" s="211">
        <v>228</v>
      </c>
      <c r="R33" s="212">
        <v>2.9100191448627952</v>
      </c>
      <c r="S33" s="206">
        <v>788</v>
      </c>
      <c r="T33" s="212">
        <v>10.057434588385451</v>
      </c>
    </row>
    <row r="34" spans="1:20" ht="12.75">
      <c r="A34" s="206">
        <v>31</v>
      </c>
      <c r="B34" s="206" t="s">
        <v>358</v>
      </c>
      <c r="C34" s="211">
        <v>3257</v>
      </c>
      <c r="D34" s="212">
        <v>39.86536107711138</v>
      </c>
      <c r="E34" s="211">
        <v>2997</v>
      </c>
      <c r="F34" s="212">
        <v>36.682986536107705</v>
      </c>
      <c r="G34" s="211">
        <v>1461</v>
      </c>
      <c r="H34" s="212">
        <v>17.88249694002448</v>
      </c>
      <c r="I34" s="206">
        <v>455</v>
      </c>
      <c r="J34" s="212">
        <v>5.569155446756426</v>
      </c>
      <c r="K34" s="211">
        <v>1830</v>
      </c>
      <c r="L34" s="212">
        <v>22.399020807833537</v>
      </c>
      <c r="M34" s="211">
        <v>573</v>
      </c>
      <c r="N34" s="212">
        <v>7.013463892288861</v>
      </c>
      <c r="O34" s="211">
        <v>119</v>
      </c>
      <c r="P34" s="212">
        <v>1.456548347613219</v>
      </c>
      <c r="Q34" s="211">
        <v>235</v>
      </c>
      <c r="R34" s="212">
        <v>2.876376988984088</v>
      </c>
      <c r="S34" s="206">
        <v>927</v>
      </c>
      <c r="T34" s="212">
        <v>11.346389228886169</v>
      </c>
    </row>
    <row r="35" spans="1:20" ht="12.75">
      <c r="A35" s="206">
        <v>32</v>
      </c>
      <c r="B35" s="206" t="s">
        <v>359</v>
      </c>
      <c r="C35" s="211">
        <v>4653</v>
      </c>
      <c r="D35" s="212">
        <v>65.07692307692308</v>
      </c>
      <c r="E35" s="211">
        <v>1993</v>
      </c>
      <c r="F35" s="212">
        <v>27.874125874125877</v>
      </c>
      <c r="G35" s="211">
        <v>374</v>
      </c>
      <c r="H35" s="212">
        <v>5.230769230769231</v>
      </c>
      <c r="I35" s="206">
        <v>130</v>
      </c>
      <c r="J35" s="212">
        <v>1.8181818181818181</v>
      </c>
      <c r="K35" s="211">
        <v>530</v>
      </c>
      <c r="L35" s="212">
        <v>7.4125874125874125</v>
      </c>
      <c r="M35" s="211">
        <v>326</v>
      </c>
      <c r="N35" s="212">
        <v>4.559440559440559</v>
      </c>
      <c r="O35" s="211">
        <v>19</v>
      </c>
      <c r="P35" s="212">
        <v>0.26573426573426573</v>
      </c>
      <c r="Q35" s="211">
        <v>39</v>
      </c>
      <c r="R35" s="212">
        <v>0.5454545454545455</v>
      </c>
      <c r="S35" s="206">
        <v>384</v>
      </c>
      <c r="T35" s="212">
        <v>5.370629370629371</v>
      </c>
    </row>
    <row r="36" spans="1:20" ht="12.75">
      <c r="A36" s="206">
        <v>33</v>
      </c>
      <c r="B36" s="206" t="s">
        <v>111</v>
      </c>
      <c r="C36" s="211">
        <v>4609</v>
      </c>
      <c r="D36" s="212">
        <v>49.06845523262003</v>
      </c>
      <c r="E36" s="211">
        <v>3179</v>
      </c>
      <c r="F36" s="212">
        <v>33.8443521771532</v>
      </c>
      <c r="G36" s="211">
        <v>1191</v>
      </c>
      <c r="H36" s="212">
        <v>12.679655062280421</v>
      </c>
      <c r="I36" s="206">
        <v>414</v>
      </c>
      <c r="J36" s="212">
        <v>4.407537527946343</v>
      </c>
      <c r="K36" s="211">
        <v>1569</v>
      </c>
      <c r="L36" s="212">
        <v>16.703928457361865</v>
      </c>
      <c r="M36" s="211">
        <v>763</v>
      </c>
      <c r="N36" s="212">
        <v>8.123070371553284</v>
      </c>
      <c r="O36" s="211">
        <v>103</v>
      </c>
      <c r="P36" s="212">
        <v>1.0965612690301287</v>
      </c>
      <c r="Q36" s="211">
        <v>174</v>
      </c>
      <c r="R36" s="212">
        <v>1.8524433088470138</v>
      </c>
      <c r="S36" s="206">
        <v>1040</v>
      </c>
      <c r="T36" s="212">
        <v>11.072074949430426</v>
      </c>
    </row>
    <row r="37" spans="1:20" ht="12.75">
      <c r="A37" s="206">
        <v>34</v>
      </c>
      <c r="B37" s="206" t="s">
        <v>360</v>
      </c>
      <c r="C37" s="211">
        <v>5145</v>
      </c>
      <c r="D37" s="212">
        <v>65.39977119613576</v>
      </c>
      <c r="E37" s="211">
        <v>2176</v>
      </c>
      <c r="F37" s="212">
        <v>27.659844921825343</v>
      </c>
      <c r="G37" s="211">
        <v>432</v>
      </c>
      <c r="H37" s="212">
        <v>5.491292741832973</v>
      </c>
      <c r="I37" s="206">
        <v>114</v>
      </c>
      <c r="J37" s="212">
        <v>1.4490911402059234</v>
      </c>
      <c r="K37" s="211">
        <v>622</v>
      </c>
      <c r="L37" s="212">
        <v>7.9064446421761785</v>
      </c>
      <c r="M37" s="211">
        <v>449</v>
      </c>
      <c r="N37" s="212">
        <v>5.707385280284734</v>
      </c>
      <c r="O37" s="211">
        <v>22</v>
      </c>
      <c r="P37" s="212">
        <v>0.2796491674081607</v>
      </c>
      <c r="Q37" s="211">
        <v>48</v>
      </c>
      <c r="R37" s="212">
        <v>0.6101436379814414</v>
      </c>
      <c r="S37" s="206">
        <v>519</v>
      </c>
      <c r="T37" s="212">
        <v>6.597178085674336</v>
      </c>
    </row>
    <row r="38" spans="1:20" ht="12.75">
      <c r="A38" s="206">
        <v>35</v>
      </c>
      <c r="B38" s="206" t="s">
        <v>361</v>
      </c>
      <c r="C38" s="211">
        <v>8010</v>
      </c>
      <c r="D38" s="212">
        <v>47.68140960771475</v>
      </c>
      <c r="E38" s="211">
        <v>6140</v>
      </c>
      <c r="F38" s="212">
        <v>36.549794630632775</v>
      </c>
      <c r="G38" s="211">
        <v>1950</v>
      </c>
      <c r="H38" s="212">
        <v>11.60783379963093</v>
      </c>
      <c r="I38" s="206">
        <v>699</v>
      </c>
      <c r="J38" s="212">
        <v>4.160961962021549</v>
      </c>
      <c r="K38" s="211">
        <v>2576</v>
      </c>
      <c r="L38" s="212">
        <v>15.334246086076552</v>
      </c>
      <c r="M38" s="211">
        <v>1118</v>
      </c>
      <c r="N38" s="212">
        <v>6.655158045121734</v>
      </c>
      <c r="O38" s="211">
        <v>237</v>
      </c>
      <c r="P38" s="212">
        <v>1.4107982618012977</v>
      </c>
      <c r="Q38" s="211">
        <v>388</v>
      </c>
      <c r="R38" s="212">
        <v>2.309661289362462</v>
      </c>
      <c r="S38" s="206">
        <v>1743</v>
      </c>
      <c r="T38" s="212">
        <v>10.375617596285494</v>
      </c>
    </row>
    <row r="39" spans="1:20" ht="12.75">
      <c r="A39" s="206">
        <v>36</v>
      </c>
      <c r="B39" s="206" t="s">
        <v>362</v>
      </c>
      <c r="C39" s="211">
        <v>4304</v>
      </c>
      <c r="D39" s="212">
        <v>54.39838220424671</v>
      </c>
      <c r="E39" s="211">
        <v>2518</v>
      </c>
      <c r="F39" s="212">
        <v>31.825075834175937</v>
      </c>
      <c r="G39" s="211">
        <v>828</v>
      </c>
      <c r="H39" s="212">
        <v>10.465116279069768</v>
      </c>
      <c r="I39" s="206">
        <v>262</v>
      </c>
      <c r="J39" s="212">
        <v>3.3114256825075836</v>
      </c>
      <c r="K39" s="211">
        <v>1107</v>
      </c>
      <c r="L39" s="212">
        <v>13.991405460060669</v>
      </c>
      <c r="M39" s="211">
        <v>521</v>
      </c>
      <c r="N39" s="212">
        <v>6.584934277047523</v>
      </c>
      <c r="O39" s="211">
        <v>74</v>
      </c>
      <c r="P39" s="212">
        <v>0.935288169868554</v>
      </c>
      <c r="Q39" s="211">
        <v>161</v>
      </c>
      <c r="R39" s="212">
        <v>2.0348837209302326</v>
      </c>
      <c r="S39" s="206">
        <v>756</v>
      </c>
      <c r="T39" s="212">
        <v>9.55510616784631</v>
      </c>
    </row>
    <row r="40" spans="1:20" ht="12.75">
      <c r="A40" s="206">
        <v>37</v>
      </c>
      <c r="B40" s="206" t="s">
        <v>363</v>
      </c>
      <c r="C40" s="211">
        <v>4906</v>
      </c>
      <c r="D40" s="212">
        <v>58.87435497419897</v>
      </c>
      <c r="E40" s="211">
        <v>2590</v>
      </c>
      <c r="F40" s="212">
        <v>31.08124324972999</v>
      </c>
      <c r="G40" s="211">
        <v>614</v>
      </c>
      <c r="H40" s="212">
        <v>7.3682947317892715</v>
      </c>
      <c r="I40" s="206">
        <v>223</v>
      </c>
      <c r="J40" s="212">
        <v>2.6761070442817716</v>
      </c>
      <c r="K40" s="211">
        <v>753</v>
      </c>
      <c r="L40" s="212">
        <v>9.036361454458177</v>
      </c>
      <c r="M40" s="211">
        <v>478</v>
      </c>
      <c r="N40" s="212">
        <v>5.7362294491779675</v>
      </c>
      <c r="O40" s="211">
        <v>48</v>
      </c>
      <c r="P40" s="212">
        <v>0.5760230409216369</v>
      </c>
      <c r="Q40" s="211">
        <v>52</v>
      </c>
      <c r="R40" s="212">
        <v>0.62402496099844</v>
      </c>
      <c r="S40" s="206">
        <v>578</v>
      </c>
      <c r="T40" s="212">
        <v>6.936277451098045</v>
      </c>
    </row>
    <row r="41" spans="1:20" ht="12.75">
      <c r="A41" s="206">
        <v>38</v>
      </c>
      <c r="B41" s="206" t="s">
        <v>364</v>
      </c>
      <c r="C41" s="211">
        <v>5132</v>
      </c>
      <c r="D41" s="212">
        <v>56.22877177604908</v>
      </c>
      <c r="E41" s="211">
        <v>2886</v>
      </c>
      <c r="F41" s="212">
        <v>31.620466747014355</v>
      </c>
      <c r="G41" s="211">
        <v>852</v>
      </c>
      <c r="H41" s="212">
        <v>9.33494028706037</v>
      </c>
      <c r="I41" s="206">
        <v>257</v>
      </c>
      <c r="J41" s="212">
        <v>2.8158211898761913</v>
      </c>
      <c r="K41" s="211">
        <v>1175</v>
      </c>
      <c r="L41" s="212">
        <v>12.87389065410321</v>
      </c>
      <c r="M41" s="211">
        <v>709</v>
      </c>
      <c r="N41" s="212">
        <v>7.7681604031993</v>
      </c>
      <c r="O41" s="211">
        <v>87</v>
      </c>
      <c r="P41" s="212">
        <v>0.9532157335378547</v>
      </c>
      <c r="Q41" s="211">
        <v>111</v>
      </c>
      <c r="R41" s="212">
        <v>1.2161717979620905</v>
      </c>
      <c r="S41" s="206">
        <v>907</v>
      </c>
      <c r="T41" s="212">
        <v>9.937547934699245</v>
      </c>
    </row>
    <row r="42" spans="1:20" ht="12.75">
      <c r="A42" s="206">
        <v>39</v>
      </c>
      <c r="B42" s="206" t="s">
        <v>112</v>
      </c>
      <c r="C42" s="211">
        <v>3850</v>
      </c>
      <c r="D42" s="212">
        <v>45.40629791248968</v>
      </c>
      <c r="E42" s="211">
        <v>3025</v>
      </c>
      <c r="F42" s="212">
        <v>35.67637693124189</v>
      </c>
      <c r="G42" s="211">
        <v>1173</v>
      </c>
      <c r="H42" s="212">
        <v>13.83417855879231</v>
      </c>
      <c r="I42" s="206">
        <v>431</v>
      </c>
      <c r="J42" s="212">
        <v>5.083146597476118</v>
      </c>
      <c r="K42" s="211">
        <v>1544</v>
      </c>
      <c r="L42" s="212">
        <v>18.209694539450407</v>
      </c>
      <c r="M42" s="211">
        <v>556</v>
      </c>
      <c r="N42" s="212">
        <v>6.557377049180328</v>
      </c>
      <c r="O42" s="211">
        <v>100</v>
      </c>
      <c r="P42" s="212">
        <v>1.1793843613633683</v>
      </c>
      <c r="Q42" s="211">
        <v>201</v>
      </c>
      <c r="R42" s="212">
        <v>2.3705625663403707</v>
      </c>
      <c r="S42" s="206">
        <v>857</v>
      </c>
      <c r="T42" s="212">
        <v>10.107323976884068</v>
      </c>
    </row>
    <row r="43" spans="1:20" ht="12.75">
      <c r="A43" s="206">
        <v>40</v>
      </c>
      <c r="B43" s="206" t="s">
        <v>365</v>
      </c>
      <c r="C43" s="211">
        <v>3281</v>
      </c>
      <c r="D43" s="212">
        <v>37.816966343937295</v>
      </c>
      <c r="E43" s="211">
        <v>3249</v>
      </c>
      <c r="F43" s="212">
        <v>37.448132780082986</v>
      </c>
      <c r="G43" s="211">
        <v>1545</v>
      </c>
      <c r="H43" s="212">
        <v>17.80774550484094</v>
      </c>
      <c r="I43" s="206">
        <v>601</v>
      </c>
      <c r="J43" s="212">
        <v>6.927155371138774</v>
      </c>
      <c r="K43" s="211">
        <v>2056</v>
      </c>
      <c r="L43" s="212">
        <v>23.697556477639463</v>
      </c>
      <c r="M43" s="211">
        <v>654</v>
      </c>
      <c r="N43" s="212">
        <v>7.538035961272476</v>
      </c>
      <c r="O43" s="211">
        <v>166</v>
      </c>
      <c r="P43" s="212">
        <v>1.913324112494237</v>
      </c>
      <c r="Q43" s="211">
        <v>310</v>
      </c>
      <c r="R43" s="212">
        <v>3.573075149838635</v>
      </c>
      <c r="S43" s="206">
        <v>1130</v>
      </c>
      <c r="T43" s="212">
        <v>13.024435223605348</v>
      </c>
    </row>
    <row r="44" spans="1:20" ht="12.75">
      <c r="A44" s="206">
        <v>41</v>
      </c>
      <c r="B44" s="206" t="s">
        <v>366</v>
      </c>
      <c r="C44" s="211">
        <v>5160</v>
      </c>
      <c r="D44" s="212">
        <v>55.77172503242542</v>
      </c>
      <c r="E44" s="211">
        <v>2927</v>
      </c>
      <c r="F44" s="212">
        <v>31.636402939904883</v>
      </c>
      <c r="G44" s="211">
        <v>863</v>
      </c>
      <c r="H44" s="212">
        <v>9.327712926934717</v>
      </c>
      <c r="I44" s="206">
        <v>302</v>
      </c>
      <c r="J44" s="212">
        <v>3.2641591007349766</v>
      </c>
      <c r="K44" s="211">
        <v>1082</v>
      </c>
      <c r="L44" s="212">
        <v>11.694768698659749</v>
      </c>
      <c r="M44" s="211">
        <v>429</v>
      </c>
      <c r="N44" s="212">
        <v>4.636835278858626</v>
      </c>
      <c r="O44" s="211">
        <v>72</v>
      </c>
      <c r="P44" s="212">
        <v>0.7782101167315175</v>
      </c>
      <c r="Q44" s="211">
        <v>90</v>
      </c>
      <c r="R44" s="212">
        <v>0.9727626459143969</v>
      </c>
      <c r="S44" s="206">
        <v>591</v>
      </c>
      <c r="T44" s="212">
        <v>6.38780804150454</v>
      </c>
    </row>
    <row r="45" spans="1:20" s="215" customFormat="1" ht="12.75">
      <c r="A45" s="215">
        <v>42</v>
      </c>
      <c r="B45" s="215" t="s">
        <v>113</v>
      </c>
      <c r="C45" s="216">
        <v>8324</v>
      </c>
      <c r="D45" s="217">
        <v>49.34495227932894</v>
      </c>
      <c r="E45" s="216">
        <v>5787</v>
      </c>
      <c r="F45" s="217">
        <v>34.305530855415256</v>
      </c>
      <c r="G45" s="216">
        <v>2096</v>
      </c>
      <c r="H45" s="217">
        <v>12.425158574900705</v>
      </c>
      <c r="I45" s="215">
        <v>662</v>
      </c>
      <c r="J45" s="217">
        <v>3.924358290355089</v>
      </c>
      <c r="K45" s="216">
        <v>2809</v>
      </c>
      <c r="L45" s="217">
        <v>16.651846582488588</v>
      </c>
      <c r="M45" s="216">
        <v>1376</v>
      </c>
      <c r="N45" s="217">
        <v>8.156974331614203</v>
      </c>
      <c r="O45" s="216">
        <v>183</v>
      </c>
      <c r="P45" s="217">
        <v>1.0848301618353193</v>
      </c>
      <c r="Q45" s="216">
        <v>327</v>
      </c>
      <c r="R45" s="217">
        <v>1.9384670104926196</v>
      </c>
      <c r="S45" s="215">
        <v>1886</v>
      </c>
      <c r="T45" s="217">
        <v>11.18027150394214</v>
      </c>
    </row>
    <row r="46" spans="1:20" s="215" customFormat="1" ht="12.75">
      <c r="A46" s="215">
        <v>43</v>
      </c>
      <c r="B46" s="215" t="s">
        <v>367</v>
      </c>
      <c r="C46" s="216">
        <v>5016</v>
      </c>
      <c r="D46" s="217">
        <v>51.65276490577695</v>
      </c>
      <c r="E46" s="216">
        <v>3289</v>
      </c>
      <c r="F46" s="217">
        <v>33.86880856760375</v>
      </c>
      <c r="G46" s="216">
        <v>1073</v>
      </c>
      <c r="H46" s="217">
        <v>11.049325507156832</v>
      </c>
      <c r="I46" s="215">
        <v>333</v>
      </c>
      <c r="J46" s="217">
        <v>3.429101019462465</v>
      </c>
      <c r="K46" s="216">
        <v>1410</v>
      </c>
      <c r="L46" s="217">
        <v>14.519616929255482</v>
      </c>
      <c r="M46" s="216">
        <v>740</v>
      </c>
      <c r="N46" s="217">
        <v>7.620224487694367</v>
      </c>
      <c r="O46" s="216">
        <v>104</v>
      </c>
      <c r="P46" s="217">
        <v>1.07095046854083</v>
      </c>
      <c r="Q46" s="216">
        <v>184</v>
      </c>
      <c r="R46" s="217">
        <v>1.8947585212645452</v>
      </c>
      <c r="S46" s="215">
        <v>1028</v>
      </c>
      <c r="T46" s="217">
        <v>10.585933477499744</v>
      </c>
    </row>
    <row r="47" spans="1:20" s="215" customFormat="1" ht="12.75">
      <c r="A47" s="215">
        <v>44</v>
      </c>
      <c r="B47" s="215" t="s">
        <v>368</v>
      </c>
      <c r="C47" s="216">
        <v>8729</v>
      </c>
      <c r="D47" s="217">
        <v>48.91566265060241</v>
      </c>
      <c r="E47" s="216">
        <v>6198</v>
      </c>
      <c r="F47" s="217">
        <v>34.732418044270105</v>
      </c>
      <c r="G47" s="216">
        <v>2220</v>
      </c>
      <c r="H47" s="217">
        <v>12.440459512468479</v>
      </c>
      <c r="I47" s="215">
        <v>698</v>
      </c>
      <c r="J47" s="217">
        <v>3.9114597926590084</v>
      </c>
      <c r="K47" s="216">
        <v>2652</v>
      </c>
      <c r="L47" s="217">
        <v>14.861305687867752</v>
      </c>
      <c r="M47" s="216">
        <v>1123</v>
      </c>
      <c r="N47" s="217">
        <v>6.293079293919865</v>
      </c>
      <c r="O47" s="216">
        <v>226</v>
      </c>
      <c r="P47" s="217">
        <v>1.2664611936116559</v>
      </c>
      <c r="Q47" s="216">
        <v>318</v>
      </c>
      <c r="R47" s="217">
        <v>1.7820117680022416</v>
      </c>
      <c r="S47" s="215">
        <v>1667</v>
      </c>
      <c r="T47" s="217">
        <v>9.341552255533763</v>
      </c>
    </row>
    <row r="48" spans="1:20" s="215" customFormat="1" ht="12.75">
      <c r="A48" s="215">
        <v>45</v>
      </c>
      <c r="B48" s="215" t="s">
        <v>369</v>
      </c>
      <c r="C48" s="216">
        <v>4776</v>
      </c>
      <c r="D48" s="217">
        <v>50.04191114836547</v>
      </c>
      <c r="E48" s="216">
        <v>3357</v>
      </c>
      <c r="F48" s="217">
        <v>35.17393126571668</v>
      </c>
      <c r="G48" s="216">
        <v>1080</v>
      </c>
      <c r="H48" s="217">
        <v>11.316010058675607</v>
      </c>
      <c r="I48" s="215">
        <v>331</v>
      </c>
      <c r="J48" s="217">
        <v>3.4681475272422464</v>
      </c>
      <c r="K48" s="216">
        <v>1355</v>
      </c>
      <c r="L48" s="217">
        <v>14.197401508801342</v>
      </c>
      <c r="M48" s="216">
        <v>720</v>
      </c>
      <c r="N48" s="217">
        <v>7.5440067057837386</v>
      </c>
      <c r="O48" s="216">
        <v>93</v>
      </c>
      <c r="P48" s="217">
        <v>0.9744341994970661</v>
      </c>
      <c r="Q48" s="216">
        <v>146</v>
      </c>
      <c r="R48" s="217">
        <v>1.5297569153394803</v>
      </c>
      <c r="S48" s="215">
        <v>959</v>
      </c>
      <c r="T48" s="217">
        <v>10.048197820620285</v>
      </c>
    </row>
    <row r="49" spans="1:20" s="215" customFormat="1" ht="12.75">
      <c r="A49" s="215">
        <v>46</v>
      </c>
      <c r="B49" s="215" t="s">
        <v>114</v>
      </c>
      <c r="C49" s="216">
        <v>9169</v>
      </c>
      <c r="D49" s="217">
        <v>48.510660811597276</v>
      </c>
      <c r="E49" s="216">
        <v>6838</v>
      </c>
      <c r="F49" s="217">
        <v>36.177980001058145</v>
      </c>
      <c r="G49" s="216">
        <v>2165</v>
      </c>
      <c r="H49" s="217">
        <v>11.454420401036982</v>
      </c>
      <c r="I49" s="215">
        <v>729</v>
      </c>
      <c r="J49" s="217">
        <v>3.856938786307603</v>
      </c>
      <c r="K49" s="216">
        <v>2732</v>
      </c>
      <c r="L49" s="217">
        <v>14.454261679276229</v>
      </c>
      <c r="M49" s="216">
        <v>1281</v>
      </c>
      <c r="N49" s="217">
        <v>6.777419184170149</v>
      </c>
      <c r="O49" s="216">
        <v>205</v>
      </c>
      <c r="P49" s="217">
        <v>1.0845986984815619</v>
      </c>
      <c r="Q49" s="216">
        <v>375</v>
      </c>
      <c r="R49" s="217">
        <v>1.9840220094174914</v>
      </c>
      <c r="S49" s="215">
        <v>1861</v>
      </c>
      <c r="T49" s="217">
        <v>9.846039892069204</v>
      </c>
    </row>
    <row r="50" spans="1:20" s="215" customFormat="1" ht="12.75">
      <c r="A50" s="215">
        <v>47</v>
      </c>
      <c r="B50" s="215" t="s">
        <v>370</v>
      </c>
      <c r="C50" s="216">
        <v>7396</v>
      </c>
      <c r="D50" s="217">
        <v>45.70792905259255</v>
      </c>
      <c r="E50" s="216">
        <v>6019</v>
      </c>
      <c r="F50" s="217">
        <v>37.197948210864595</v>
      </c>
      <c r="G50" s="216">
        <v>2040</v>
      </c>
      <c r="H50" s="217">
        <v>12.607379024782153</v>
      </c>
      <c r="I50" s="215">
        <v>726</v>
      </c>
      <c r="J50" s="217">
        <v>4.486743711760707</v>
      </c>
      <c r="K50" s="216">
        <v>2546</v>
      </c>
      <c r="L50" s="217">
        <v>15.734503429948704</v>
      </c>
      <c r="M50" s="216">
        <v>951</v>
      </c>
      <c r="N50" s="217">
        <v>5.877263457141091</v>
      </c>
      <c r="O50" s="216">
        <v>209</v>
      </c>
      <c r="P50" s="217">
        <v>1.291638341264446</v>
      </c>
      <c r="Q50" s="216">
        <v>374</v>
      </c>
      <c r="R50" s="217">
        <v>2.311352821210061</v>
      </c>
      <c r="S50" s="215">
        <v>1534</v>
      </c>
      <c r="T50" s="217">
        <v>9.480254619615598</v>
      </c>
    </row>
    <row r="51" spans="1:20" s="215" customFormat="1" ht="12.75">
      <c r="A51" s="215">
        <v>48</v>
      </c>
      <c r="B51" s="215" t="s">
        <v>115</v>
      </c>
      <c r="C51" s="216">
        <v>3915</v>
      </c>
      <c r="D51" s="217">
        <v>46.740687679083095</v>
      </c>
      <c r="E51" s="216">
        <v>3054</v>
      </c>
      <c r="F51" s="217">
        <v>36.46131805157593</v>
      </c>
      <c r="G51" s="216">
        <v>1071</v>
      </c>
      <c r="H51" s="217">
        <v>12.786532951289399</v>
      </c>
      <c r="I51" s="215">
        <v>336</v>
      </c>
      <c r="J51" s="217">
        <v>4.011461318051576</v>
      </c>
      <c r="K51" s="216">
        <v>1340</v>
      </c>
      <c r="L51" s="217">
        <v>15.998089780324737</v>
      </c>
      <c r="M51" s="216">
        <v>612</v>
      </c>
      <c r="N51" s="217">
        <v>7.306590257879657</v>
      </c>
      <c r="O51" s="216">
        <v>110</v>
      </c>
      <c r="P51" s="217">
        <v>1.3132760267430754</v>
      </c>
      <c r="Q51" s="216">
        <v>196</v>
      </c>
      <c r="R51" s="217">
        <v>2.3400191021967527</v>
      </c>
      <c r="S51" s="215">
        <v>918</v>
      </c>
      <c r="T51" s="217">
        <v>10.959885386819485</v>
      </c>
    </row>
    <row r="52" spans="1:20" s="215" customFormat="1" ht="12.75">
      <c r="A52" s="215">
        <v>49</v>
      </c>
      <c r="B52" s="215" t="s">
        <v>371</v>
      </c>
      <c r="C52" s="216">
        <v>4775</v>
      </c>
      <c r="D52" s="217">
        <v>51.46583315369691</v>
      </c>
      <c r="E52" s="216">
        <v>3192</v>
      </c>
      <c r="F52" s="217">
        <v>34.403966372062946</v>
      </c>
      <c r="G52" s="216">
        <v>1018</v>
      </c>
      <c r="H52" s="217">
        <v>10.972192282819574</v>
      </c>
      <c r="I52" s="215">
        <v>293</v>
      </c>
      <c r="J52" s="217">
        <v>3.1580081914205644</v>
      </c>
      <c r="K52" s="216">
        <v>1285</v>
      </c>
      <c r="L52" s="217">
        <v>13.84996766544514</v>
      </c>
      <c r="M52" s="216">
        <v>777</v>
      </c>
      <c r="N52" s="217">
        <v>8.374649708989006</v>
      </c>
      <c r="O52" s="216">
        <v>95</v>
      </c>
      <c r="P52" s="217">
        <v>1.0239275705971114</v>
      </c>
      <c r="Q52" s="216">
        <v>169</v>
      </c>
      <c r="R52" s="217">
        <v>1.8215132571674932</v>
      </c>
      <c r="S52" s="215">
        <v>1041</v>
      </c>
      <c r="T52" s="217">
        <v>11.220090536753611</v>
      </c>
    </row>
    <row r="53" spans="1:20" s="215" customFormat="1" ht="12.75">
      <c r="A53" s="215">
        <v>50</v>
      </c>
      <c r="B53" s="215" t="s">
        <v>372</v>
      </c>
      <c r="C53" s="216">
        <v>4421</v>
      </c>
      <c r="D53" s="217">
        <v>55.02862832959921</v>
      </c>
      <c r="E53" s="216">
        <v>2450</v>
      </c>
      <c r="F53" s="217">
        <v>30.495394573064477</v>
      </c>
      <c r="G53" s="216">
        <v>847</v>
      </c>
      <c r="H53" s="217">
        <v>10.542693552402291</v>
      </c>
      <c r="I53" s="215">
        <v>316</v>
      </c>
      <c r="J53" s="217">
        <v>3.9332835449340307</v>
      </c>
      <c r="K53" s="216">
        <v>1158</v>
      </c>
      <c r="L53" s="217">
        <v>14.413741598207618</v>
      </c>
      <c r="M53" s="216">
        <v>466</v>
      </c>
      <c r="N53" s="217">
        <v>5.800348518795121</v>
      </c>
      <c r="O53" s="216">
        <v>78</v>
      </c>
      <c r="P53" s="217">
        <v>0.9708737864077669</v>
      </c>
      <c r="Q53" s="216">
        <v>100</v>
      </c>
      <c r="R53" s="217">
        <v>1.2447099825740602</v>
      </c>
      <c r="S53" s="215">
        <v>644</v>
      </c>
      <c r="T53" s="217">
        <v>8.015932287776948</v>
      </c>
    </row>
    <row r="54" spans="1:20" s="215" customFormat="1" ht="12.75">
      <c r="A54" s="215">
        <v>51</v>
      </c>
      <c r="B54" s="215" t="s">
        <v>373</v>
      </c>
      <c r="C54" s="216">
        <v>3408</v>
      </c>
      <c r="D54" s="217">
        <v>38.47803996838658</v>
      </c>
      <c r="E54" s="216">
        <v>3327</v>
      </c>
      <c r="F54" s="217">
        <v>37.56350908885627</v>
      </c>
      <c r="G54" s="216">
        <v>1501</v>
      </c>
      <c r="H54" s="217">
        <v>16.947047533024726</v>
      </c>
      <c r="I54" s="215">
        <v>621</v>
      </c>
      <c r="J54" s="217">
        <v>7.011403409732416</v>
      </c>
      <c r="K54" s="216">
        <v>1975</v>
      </c>
      <c r="L54" s="217">
        <v>22.298746753979902</v>
      </c>
      <c r="M54" s="216">
        <v>654</v>
      </c>
      <c r="N54" s="217">
        <v>7.383990064355876</v>
      </c>
      <c r="O54" s="216">
        <v>143</v>
      </c>
      <c r="P54" s="217">
        <v>1.6145421700350007</v>
      </c>
      <c r="Q54" s="216">
        <v>312</v>
      </c>
      <c r="R54" s="217">
        <v>3.522637461894547</v>
      </c>
      <c r="S54" s="215">
        <v>1109</v>
      </c>
      <c r="T54" s="217">
        <v>12.521169696285424</v>
      </c>
    </row>
    <row r="55" spans="1:20" s="215" customFormat="1" ht="12.75">
      <c r="A55" s="215">
        <v>52</v>
      </c>
      <c r="B55" s="215" t="s">
        <v>374</v>
      </c>
      <c r="C55" s="216">
        <v>4970</v>
      </c>
      <c r="D55" s="217">
        <v>50.74535429855014</v>
      </c>
      <c r="E55" s="216">
        <v>3368</v>
      </c>
      <c r="F55" s="217">
        <v>34.38840106187462</v>
      </c>
      <c r="G55" s="216">
        <v>1051</v>
      </c>
      <c r="H55" s="217">
        <v>10.73105983255054</v>
      </c>
      <c r="I55" s="215">
        <v>405</v>
      </c>
      <c r="J55" s="217">
        <v>4.135184807024709</v>
      </c>
      <c r="K55" s="216">
        <v>1441</v>
      </c>
      <c r="L55" s="217">
        <v>14.713089646722482</v>
      </c>
      <c r="M55" s="216">
        <v>660</v>
      </c>
      <c r="N55" s="217">
        <v>6.738819685521748</v>
      </c>
      <c r="O55" s="216">
        <v>108</v>
      </c>
      <c r="P55" s="217">
        <v>1.1027159485399225</v>
      </c>
      <c r="Q55" s="216">
        <v>226</v>
      </c>
      <c r="R55" s="217">
        <v>2.307535225648356</v>
      </c>
      <c r="S55" s="215">
        <v>994</v>
      </c>
      <c r="T55" s="217">
        <v>10.149070859710028</v>
      </c>
    </row>
    <row r="56" spans="1:20" s="215" customFormat="1" ht="12.75">
      <c r="A56" s="215">
        <v>53</v>
      </c>
      <c r="B56" s="215" t="s">
        <v>116</v>
      </c>
      <c r="C56" s="216">
        <v>5581</v>
      </c>
      <c r="D56" s="217">
        <v>52.19302347330029</v>
      </c>
      <c r="E56" s="216">
        <v>3727</v>
      </c>
      <c r="F56" s="217">
        <v>34.85457776115216</v>
      </c>
      <c r="G56" s="216">
        <v>1083</v>
      </c>
      <c r="H56" s="217">
        <v>10.12812120078556</v>
      </c>
      <c r="I56" s="215">
        <v>302</v>
      </c>
      <c r="J56" s="217">
        <v>2.824277564761994</v>
      </c>
      <c r="K56" s="216">
        <v>1316</v>
      </c>
      <c r="L56" s="217">
        <v>12.307116805386702</v>
      </c>
      <c r="M56" s="216">
        <v>675</v>
      </c>
      <c r="N56" s="217">
        <v>6.312540914617039</v>
      </c>
      <c r="O56" s="216">
        <v>80</v>
      </c>
      <c r="P56" s="217">
        <v>0.7481529972879454</v>
      </c>
      <c r="Q56" s="216">
        <v>131</v>
      </c>
      <c r="R56" s="217">
        <v>1.2251005330590106</v>
      </c>
      <c r="S56" s="215">
        <v>886</v>
      </c>
      <c r="T56" s="217">
        <v>8.285794444963996</v>
      </c>
    </row>
    <row r="57" spans="1:20" s="215" customFormat="1" ht="12.75">
      <c r="A57" s="215">
        <v>54</v>
      </c>
      <c r="B57" s="215" t="s">
        <v>375</v>
      </c>
      <c r="C57" s="216">
        <v>4833</v>
      </c>
      <c r="D57" s="217">
        <v>56.00880750956079</v>
      </c>
      <c r="E57" s="216">
        <v>2710</v>
      </c>
      <c r="F57" s="217">
        <v>31.405724881214507</v>
      </c>
      <c r="G57" s="216">
        <v>782</v>
      </c>
      <c r="H57" s="217">
        <v>9.062463784911346</v>
      </c>
      <c r="I57" s="215">
        <v>304</v>
      </c>
      <c r="J57" s="217">
        <v>3.523003824313362</v>
      </c>
      <c r="K57" s="216">
        <v>1112</v>
      </c>
      <c r="L57" s="217">
        <v>12.886777146830456</v>
      </c>
      <c r="M57" s="216">
        <v>615</v>
      </c>
      <c r="N57" s="217">
        <v>7.127129447212886</v>
      </c>
      <c r="O57" s="216">
        <v>67</v>
      </c>
      <c r="P57" s="217">
        <v>0.7764515007532738</v>
      </c>
      <c r="Q57" s="216">
        <v>82</v>
      </c>
      <c r="R57" s="217">
        <v>0.9502839262950517</v>
      </c>
      <c r="S57" s="215">
        <v>764</v>
      </c>
      <c r="T57" s="217">
        <v>8.853864874261212</v>
      </c>
    </row>
    <row r="58" spans="1:20" s="215" customFormat="1" ht="12.75">
      <c r="A58" s="215">
        <v>55</v>
      </c>
      <c r="B58" s="215" t="s">
        <v>376</v>
      </c>
      <c r="C58" s="216">
        <v>3178</v>
      </c>
      <c r="D58" s="217">
        <v>40.990584289952274</v>
      </c>
      <c r="E58" s="216">
        <v>3045</v>
      </c>
      <c r="F58" s="217">
        <v>39.275119308654716</v>
      </c>
      <c r="G58" s="216">
        <v>1136</v>
      </c>
      <c r="H58" s="217">
        <v>14.652392622210758</v>
      </c>
      <c r="I58" s="215">
        <v>394</v>
      </c>
      <c r="J58" s="217">
        <v>5.081903779182253</v>
      </c>
      <c r="K58" s="216">
        <v>1439</v>
      </c>
      <c r="L58" s="217">
        <v>18.560557203663098</v>
      </c>
      <c r="M58" s="216">
        <v>575</v>
      </c>
      <c r="N58" s="217">
        <v>7.416483941699988</v>
      </c>
      <c r="O58" s="216">
        <v>108</v>
      </c>
      <c r="P58" s="217">
        <v>1.393009157745389</v>
      </c>
      <c r="Q58" s="216">
        <v>204</v>
      </c>
      <c r="R58" s="217">
        <v>2.6312395201857344</v>
      </c>
      <c r="S58" s="215">
        <v>887</v>
      </c>
      <c r="T58" s="217">
        <v>11.44073261963111</v>
      </c>
    </row>
    <row r="59" spans="1:20" s="215" customFormat="1" ht="12.75">
      <c r="A59" s="215">
        <v>56</v>
      </c>
      <c r="B59" s="215" t="s">
        <v>377</v>
      </c>
      <c r="C59" s="216">
        <v>3494</v>
      </c>
      <c r="D59" s="217">
        <v>42.07104154124022</v>
      </c>
      <c r="E59" s="216">
        <v>3069</v>
      </c>
      <c r="F59" s="217">
        <v>36.95364238410596</v>
      </c>
      <c r="G59" s="216">
        <v>1293</v>
      </c>
      <c r="H59" s="217">
        <v>15.568934376881396</v>
      </c>
      <c r="I59" s="215">
        <v>449</v>
      </c>
      <c r="J59" s="217">
        <v>5.406381697772426</v>
      </c>
      <c r="K59" s="216">
        <v>1606</v>
      </c>
      <c r="L59" s="217">
        <v>19.337748344370862</v>
      </c>
      <c r="M59" s="216">
        <v>593</v>
      </c>
      <c r="N59" s="217">
        <v>7.140276941601445</v>
      </c>
      <c r="O59" s="216">
        <v>95</v>
      </c>
      <c r="P59" s="217">
        <v>1.1438892233594222</v>
      </c>
      <c r="Q59" s="216">
        <v>210</v>
      </c>
      <c r="R59" s="217">
        <v>2.5285972305839857</v>
      </c>
      <c r="S59" s="215">
        <v>898</v>
      </c>
      <c r="T59" s="217">
        <v>10.812763395544852</v>
      </c>
    </row>
    <row r="60" spans="1:20" s="215" customFormat="1" ht="12.75">
      <c r="A60" s="215">
        <v>57</v>
      </c>
      <c r="B60" s="215" t="s">
        <v>117</v>
      </c>
      <c r="C60" s="216">
        <v>4998</v>
      </c>
      <c r="D60" s="217">
        <v>52.42290748898678</v>
      </c>
      <c r="E60" s="216">
        <v>3307</v>
      </c>
      <c r="F60" s="217">
        <v>34.686385567442834</v>
      </c>
      <c r="G60" s="216">
        <v>966</v>
      </c>
      <c r="H60" s="217">
        <v>10.13215859030837</v>
      </c>
      <c r="I60" s="215">
        <v>263</v>
      </c>
      <c r="J60" s="217">
        <v>2.7585483532620096</v>
      </c>
      <c r="K60" s="216">
        <v>1211</v>
      </c>
      <c r="L60" s="217">
        <v>12.701908957415565</v>
      </c>
      <c r="M60" s="216">
        <v>726</v>
      </c>
      <c r="N60" s="217">
        <v>7.614852108244179</v>
      </c>
      <c r="O60" s="216">
        <v>77</v>
      </c>
      <c r="P60" s="217">
        <v>0.8076358296622614</v>
      </c>
      <c r="Q60" s="216">
        <v>145</v>
      </c>
      <c r="R60" s="217">
        <v>1.5208726662471157</v>
      </c>
      <c r="S60" s="215">
        <v>948</v>
      </c>
      <c r="T60" s="217">
        <v>9.943360604153556</v>
      </c>
    </row>
    <row r="61" spans="1:20" s="215" customFormat="1" ht="12.75">
      <c r="A61" s="215">
        <v>58</v>
      </c>
      <c r="B61" s="215" t="s">
        <v>378</v>
      </c>
      <c r="C61" s="216">
        <v>3761</v>
      </c>
      <c r="D61" s="217">
        <v>36.97041187456994</v>
      </c>
      <c r="E61" s="216">
        <v>3989</v>
      </c>
      <c r="F61" s="217">
        <v>39.21163865133196</v>
      </c>
      <c r="G61" s="216">
        <v>1732</v>
      </c>
      <c r="H61" s="217">
        <v>17.025459549788657</v>
      </c>
      <c r="I61" s="215">
        <v>691</v>
      </c>
      <c r="J61" s="217">
        <v>6.792489924309447</v>
      </c>
      <c r="K61" s="216">
        <v>2132</v>
      </c>
      <c r="L61" s="217">
        <v>20.957436351125526</v>
      </c>
      <c r="M61" s="216">
        <v>472</v>
      </c>
      <c r="N61" s="217">
        <v>4.639732625577509</v>
      </c>
      <c r="O61" s="216">
        <v>201</v>
      </c>
      <c r="P61" s="217">
        <v>1.9758183426717781</v>
      </c>
      <c r="Q61" s="216">
        <v>349</v>
      </c>
      <c r="R61" s="217">
        <v>3.430649759166421</v>
      </c>
      <c r="S61" s="215">
        <v>1022</v>
      </c>
      <c r="T61" s="217">
        <v>10.046200727415709</v>
      </c>
    </row>
    <row r="62" spans="1:20" s="215" customFormat="1" ht="12.75">
      <c r="A62" s="215">
        <v>59</v>
      </c>
      <c r="B62" s="215" t="s">
        <v>379</v>
      </c>
      <c r="C62" s="216">
        <v>3752</v>
      </c>
      <c r="D62" s="217">
        <v>36.43779741672331</v>
      </c>
      <c r="E62" s="216">
        <v>3987</v>
      </c>
      <c r="F62" s="217">
        <v>38.72001553850637</v>
      </c>
      <c r="G62" s="216">
        <v>1846</v>
      </c>
      <c r="H62" s="217">
        <v>17.927551714091482</v>
      </c>
      <c r="I62" s="215">
        <v>712</v>
      </c>
      <c r="J62" s="217">
        <v>6.914635330678838</v>
      </c>
      <c r="K62" s="216">
        <v>2314</v>
      </c>
      <c r="L62" s="217">
        <v>22.472564824706225</v>
      </c>
      <c r="M62" s="216">
        <v>515</v>
      </c>
      <c r="N62" s="217">
        <v>5.072727272727274</v>
      </c>
      <c r="O62" s="216">
        <v>164</v>
      </c>
      <c r="P62" s="217">
        <v>1.5926969020102943</v>
      </c>
      <c r="Q62" s="216">
        <v>330</v>
      </c>
      <c r="R62" s="217">
        <v>3.2048169369719335</v>
      </c>
      <c r="S62" s="215">
        <v>1009</v>
      </c>
      <c r="T62" s="217">
        <v>9.870241111709502</v>
      </c>
    </row>
    <row r="63" spans="1:20" s="215" customFormat="1" ht="12.75">
      <c r="A63" s="215">
        <v>60</v>
      </c>
      <c r="B63" s="215" t="s">
        <v>118</v>
      </c>
      <c r="C63" s="216">
        <v>5266</v>
      </c>
      <c r="D63" s="217">
        <v>50.78599672099527</v>
      </c>
      <c r="E63" s="216">
        <v>3447</v>
      </c>
      <c r="F63" s="217">
        <v>33.24332143890443</v>
      </c>
      <c r="G63" s="216">
        <v>1207</v>
      </c>
      <c r="H63" s="217">
        <v>11.640466775966825</v>
      </c>
      <c r="I63" s="215">
        <v>449</v>
      </c>
      <c r="J63" s="217">
        <v>4.3302150641334745</v>
      </c>
      <c r="K63" s="216">
        <v>1638</v>
      </c>
      <c r="L63" s="217">
        <v>15.496875</v>
      </c>
      <c r="M63" s="216">
        <v>765</v>
      </c>
      <c r="N63" s="217">
        <v>7.378125</v>
      </c>
      <c r="O63" s="216">
        <v>97</v>
      </c>
      <c r="P63" s="217">
        <v>0.9354807599575657</v>
      </c>
      <c r="Q63" s="216">
        <v>193</v>
      </c>
      <c r="R63" s="217">
        <v>1.8613173883691774</v>
      </c>
      <c r="S63" s="215">
        <v>1055</v>
      </c>
      <c r="T63" s="217">
        <v>10.174923148326744</v>
      </c>
    </row>
    <row r="64" spans="1:20" s="215" customFormat="1" ht="12.75">
      <c r="A64" s="218" t="s">
        <v>171</v>
      </c>
      <c r="B64" s="219" t="s">
        <v>89</v>
      </c>
      <c r="C64" s="215">
        <v>67743</v>
      </c>
      <c r="D64" s="217">
        <v>54.690111167623336</v>
      </c>
      <c r="E64" s="215">
        <v>39600</v>
      </c>
      <c r="F64" s="217">
        <v>31.969774031824453</v>
      </c>
      <c r="G64" s="215">
        <v>12021</v>
      </c>
      <c r="H64" s="217">
        <v>9.704763980721259</v>
      </c>
      <c r="I64" s="220">
        <v>4503</v>
      </c>
      <c r="J64" s="217">
        <v>3.635350819830948</v>
      </c>
      <c r="K64" s="220">
        <v>16064</v>
      </c>
      <c r="L64" s="217">
        <v>12.968748738566365</v>
      </c>
      <c r="M64" s="215">
        <v>7146</v>
      </c>
      <c r="N64" s="217">
        <v>5.769091041197413</v>
      </c>
      <c r="O64" s="215">
        <v>1042</v>
      </c>
      <c r="P64" s="217">
        <v>0.8412248621505324</v>
      </c>
      <c r="Q64" s="215">
        <v>1589</v>
      </c>
      <c r="R64" s="217">
        <v>1.282827548903259</v>
      </c>
      <c r="S64" s="215">
        <v>9777</v>
      </c>
      <c r="T64" s="217">
        <v>7.893143452251205</v>
      </c>
    </row>
    <row r="65" spans="1:20" s="215" customFormat="1" ht="12.75">
      <c r="A65" s="218" t="s">
        <v>172</v>
      </c>
      <c r="B65" s="219" t="s">
        <v>90</v>
      </c>
      <c r="C65" s="215">
        <v>40874</v>
      </c>
      <c r="D65" s="217">
        <v>48.765181703214104</v>
      </c>
      <c r="E65" s="215">
        <v>29487</v>
      </c>
      <c r="F65" s="217">
        <v>35.179794316256654</v>
      </c>
      <c r="G65" s="215">
        <v>10131</v>
      </c>
      <c r="H65" s="217">
        <v>12.086902574625976</v>
      </c>
      <c r="I65" s="220">
        <v>3326</v>
      </c>
      <c r="J65" s="217">
        <v>3.9681214059032666</v>
      </c>
      <c r="K65" s="220">
        <v>12902</v>
      </c>
      <c r="L65" s="217">
        <v>15.392875038774486</v>
      </c>
      <c r="M65" s="215">
        <v>5725</v>
      </c>
      <c r="N65" s="217">
        <v>6.8302751199026455</v>
      </c>
      <c r="O65" s="215">
        <v>927</v>
      </c>
      <c r="P65" s="217">
        <v>1.105967691903887</v>
      </c>
      <c r="Q65" s="215">
        <v>1637</v>
      </c>
      <c r="R65" s="217">
        <v>1.9530411128874468</v>
      </c>
      <c r="S65" s="215">
        <v>8289</v>
      </c>
      <c r="T65" s="217">
        <v>9.889283924693979</v>
      </c>
    </row>
    <row r="66" spans="1:20" s="215" customFormat="1" ht="12.75">
      <c r="A66" s="218" t="s">
        <v>173</v>
      </c>
      <c r="B66" s="219" t="s">
        <v>91</v>
      </c>
      <c r="C66" s="215">
        <v>37577</v>
      </c>
      <c r="D66" s="217">
        <v>39.44594906678424</v>
      </c>
      <c r="E66" s="215">
        <v>36042</v>
      </c>
      <c r="F66" s="217">
        <v>37.83460351451786</v>
      </c>
      <c r="G66" s="215">
        <v>15760</v>
      </c>
      <c r="H66" s="217">
        <v>16.543847494278936</v>
      </c>
      <c r="I66" s="220">
        <v>5883</v>
      </c>
      <c r="J66" s="217">
        <v>6.175599924418971</v>
      </c>
      <c r="K66" s="220">
        <v>20030</v>
      </c>
      <c r="L66" s="217">
        <v>21.026222418173038</v>
      </c>
      <c r="M66" s="215">
        <v>6154</v>
      </c>
      <c r="N66" s="217">
        <v>6.460078520291407</v>
      </c>
      <c r="O66" s="215">
        <v>1496</v>
      </c>
      <c r="P66" s="217">
        <v>1.5704058281371378</v>
      </c>
      <c r="Q66" s="215">
        <v>2944</v>
      </c>
      <c r="R66" s="217">
        <v>3.0904243034998213</v>
      </c>
      <c r="S66" s="215">
        <v>10594</v>
      </c>
      <c r="T66" s="217">
        <v>11.120908651928366</v>
      </c>
    </row>
    <row r="67" spans="1:20" s="215" customFormat="1" ht="12.75">
      <c r="A67" s="218" t="s">
        <v>174</v>
      </c>
      <c r="B67" s="221" t="s">
        <v>92</v>
      </c>
      <c r="C67" s="215">
        <v>82675</v>
      </c>
      <c r="D67" s="217">
        <v>48.77350921490431</v>
      </c>
      <c r="E67" s="215">
        <v>60470</v>
      </c>
      <c r="F67" s="217">
        <v>35.67383250348066</v>
      </c>
      <c r="G67" s="215">
        <v>19682</v>
      </c>
      <c r="H67" s="217">
        <v>11.611251386365245</v>
      </c>
      <c r="I67" s="220">
        <v>6681</v>
      </c>
      <c r="J67" s="217">
        <v>3.941406895249782</v>
      </c>
      <c r="K67" s="220">
        <v>25303</v>
      </c>
      <c r="L67" s="217">
        <v>14.927319064586921</v>
      </c>
      <c r="M67" s="215">
        <v>11150</v>
      </c>
      <c r="N67" s="217">
        <v>6.577860631946574</v>
      </c>
      <c r="O67" s="215">
        <v>1911</v>
      </c>
      <c r="P67" s="217">
        <v>1.1273804186233098</v>
      </c>
      <c r="Q67" s="215">
        <v>3464</v>
      </c>
      <c r="R67" s="217">
        <v>2.0435613658352407</v>
      </c>
      <c r="S67" s="215">
        <v>16525</v>
      </c>
      <c r="T67" s="217">
        <v>9.748802416405125</v>
      </c>
    </row>
    <row r="68" spans="1:20" s="215" customFormat="1" ht="12.75">
      <c r="A68" s="218" t="s">
        <v>175</v>
      </c>
      <c r="B68" s="220" t="s">
        <v>93</v>
      </c>
      <c r="C68" s="215">
        <v>78041</v>
      </c>
      <c r="D68" s="217">
        <v>52.4627743605257</v>
      </c>
      <c r="E68" s="215">
        <v>50147</v>
      </c>
      <c r="F68" s="217">
        <v>33.71113576014252</v>
      </c>
      <c r="G68" s="215">
        <v>15792</v>
      </c>
      <c r="H68" s="217">
        <v>10.616113744075829</v>
      </c>
      <c r="I68" s="220">
        <v>4775</v>
      </c>
      <c r="J68" s="217">
        <v>3.2099761352559577</v>
      </c>
      <c r="K68" s="220">
        <v>20728</v>
      </c>
      <c r="L68" s="217">
        <v>13.934321535410573</v>
      </c>
      <c r="M68" s="215">
        <v>11138</v>
      </c>
      <c r="N68" s="217">
        <v>7.487479412456724</v>
      </c>
      <c r="O68" s="215">
        <v>1409</v>
      </c>
      <c r="P68" s="217">
        <v>0.9471950522671506</v>
      </c>
      <c r="Q68" s="215">
        <v>2444</v>
      </c>
      <c r="R68" s="217">
        <v>1.6429699842022119</v>
      </c>
      <c r="S68" s="215">
        <v>14991</v>
      </c>
      <c r="T68" s="217">
        <v>10.077644448926087</v>
      </c>
    </row>
    <row r="69" spans="1:20" ht="12.75">
      <c r="A69" s="222" t="s">
        <v>380</v>
      </c>
      <c r="B69" s="206" t="s">
        <v>381</v>
      </c>
      <c r="C69" s="206">
        <v>306910</v>
      </c>
      <c r="D69" s="212">
        <v>49.40519309090324</v>
      </c>
      <c r="E69" s="206">
        <v>215746</v>
      </c>
      <c r="F69" s="212">
        <v>34.72996249255485</v>
      </c>
      <c r="G69" s="206">
        <v>73386</v>
      </c>
      <c r="H69" s="212">
        <v>11.81339643598783</v>
      </c>
      <c r="I69" s="214">
        <v>25168</v>
      </c>
      <c r="J69" s="212">
        <v>4.05144798055408</v>
      </c>
      <c r="K69" s="214">
        <v>95027</v>
      </c>
      <c r="L69" s="212">
        <v>15.29708150222952</v>
      </c>
      <c r="M69" s="206">
        <v>41313</v>
      </c>
      <c r="N69" s="212">
        <v>6.650408074564157</v>
      </c>
      <c r="O69" s="206">
        <v>6785</v>
      </c>
      <c r="P69" s="212">
        <v>1.0922232417378985</v>
      </c>
      <c r="Q69" s="206">
        <v>12078</v>
      </c>
      <c r="R69" s="212">
        <v>1.944270053605061</v>
      </c>
      <c r="S69" s="206">
        <v>60176</v>
      </c>
      <c r="T69" s="212">
        <v>9.686901369907117</v>
      </c>
    </row>
    <row r="70" spans="1:20" ht="12.75">
      <c r="A70" s="222" t="s">
        <v>382</v>
      </c>
      <c r="B70" s="206" t="s">
        <v>383</v>
      </c>
      <c r="C70" s="206">
        <v>2761271</v>
      </c>
      <c r="D70" s="223">
        <v>47.2257145373711</v>
      </c>
      <c r="E70" s="206">
        <v>2060157</v>
      </c>
      <c r="F70" s="212">
        <v>35.23463882544192</v>
      </c>
      <c r="G70" s="206">
        <v>752324</v>
      </c>
      <c r="H70" s="212">
        <v>12.866914715583214</v>
      </c>
      <c r="I70" s="214">
        <v>273213</v>
      </c>
      <c r="J70" s="212">
        <v>4.672731921603772</v>
      </c>
      <c r="K70" s="214">
        <v>976514</v>
      </c>
      <c r="L70" s="212">
        <v>16.701211654251395</v>
      </c>
      <c r="M70" s="206">
        <v>395865</v>
      </c>
      <c r="N70" s="212">
        <v>6.770435602060214</v>
      </c>
      <c r="O70" s="206">
        <v>71815</v>
      </c>
      <c r="P70" s="212">
        <v>1.228244054821604</v>
      </c>
      <c r="Q70" s="206">
        <v>129911</v>
      </c>
      <c r="R70" s="223">
        <v>2.2218535599238236</v>
      </c>
      <c r="S70" s="206">
        <v>597591</v>
      </c>
      <c r="T70" s="212">
        <v>10.220533216805642</v>
      </c>
    </row>
    <row r="71" spans="1:20" ht="12.75">
      <c r="A71" s="222" t="s">
        <v>384</v>
      </c>
      <c r="B71" s="206" t="s">
        <v>385</v>
      </c>
      <c r="C71" s="206">
        <v>26434409</v>
      </c>
      <c r="D71" s="223">
        <v>47.14039960687577</v>
      </c>
      <c r="E71" s="206">
        <v>19094820</v>
      </c>
      <c r="F71" s="212">
        <v>34.05173330038752</v>
      </c>
      <c r="G71" s="206">
        <v>7401881</v>
      </c>
      <c r="H71" s="212">
        <v>13.199751436944975</v>
      </c>
      <c r="I71" s="214">
        <v>3144802</v>
      </c>
      <c r="J71" s="212">
        <v>5.608115655791742</v>
      </c>
      <c r="K71" s="224">
        <v>10048441</v>
      </c>
      <c r="L71" s="212">
        <v>17.91935367899144</v>
      </c>
      <c r="M71" s="206">
        <v>3665072</v>
      </c>
      <c r="N71" s="212">
        <v>6.535911533636759</v>
      </c>
      <c r="O71" s="206">
        <v>775189</v>
      </c>
      <c r="P71" s="212">
        <v>1.3823921401403154</v>
      </c>
      <c r="Q71" s="206">
        <v>1359985</v>
      </c>
      <c r="R71" s="223">
        <v>2.4252570337152966</v>
      </c>
      <c r="S71" s="206">
        <v>5800246</v>
      </c>
      <c r="T71" s="212">
        <v>10.343560707492372</v>
      </c>
    </row>
    <row r="72" ht="12.75">
      <c r="S72" s="206"/>
    </row>
    <row r="73" ht="12.75">
      <c r="S73" s="206"/>
    </row>
    <row r="74" ht="12.75">
      <c r="S74" s="206"/>
    </row>
    <row r="75" ht="12.75">
      <c r="S75" s="206"/>
    </row>
    <row r="76" ht="12.75">
      <c r="S76" s="206"/>
    </row>
    <row r="77" ht="12.75">
      <c r="S77" s="206"/>
    </row>
    <row r="78" ht="12.75">
      <c r="S78" s="206"/>
    </row>
    <row r="79" ht="12.75">
      <c r="S79" s="206"/>
    </row>
    <row r="80" ht="12.75">
      <c r="S80" s="206"/>
    </row>
    <row r="81" ht="12.75">
      <c r="S81" s="206"/>
    </row>
    <row r="82" ht="12.75">
      <c r="S82" s="206"/>
    </row>
  </sheetData>
  <sheetProtection password="EE3C" sheet="1"/>
  <mergeCells count="11">
    <mergeCell ref="O2:P2"/>
    <mergeCell ref="Q2:R2"/>
    <mergeCell ref="A1:B2"/>
    <mergeCell ref="S2:T2"/>
    <mergeCell ref="C1:T1"/>
    <mergeCell ref="C2:D2"/>
    <mergeCell ref="E2:F2"/>
    <mergeCell ref="G2:H2"/>
    <mergeCell ref="I2:J2"/>
    <mergeCell ref="K2:L2"/>
    <mergeCell ref="M2:N2"/>
  </mergeCells>
  <hyperlinks>
    <hyperlink ref="A1"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BI71"/>
  <sheetViews>
    <sheetView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1" sqref="A1:B2"/>
    </sheetView>
  </sheetViews>
  <sheetFormatPr defaultColWidth="14.7109375" defaultRowHeight="12.75"/>
  <cols>
    <col min="1" max="1" width="14.7109375" style="13" customWidth="1"/>
    <col min="2" max="2" width="31.28125" style="13" bestFit="1" customWidth="1"/>
    <col min="3" max="16384" width="14.7109375" style="13" customWidth="1"/>
  </cols>
  <sheetData>
    <row r="1" spans="1:31" s="25" customFormat="1" ht="12.75" customHeight="1">
      <c r="A1" s="346" t="s">
        <v>414</v>
      </c>
      <c r="B1" s="347"/>
      <c r="C1" s="348" t="s">
        <v>44</v>
      </c>
      <c r="D1" s="348"/>
      <c r="E1" s="348"/>
      <c r="F1" s="348"/>
      <c r="G1" s="348"/>
      <c r="H1" s="348"/>
      <c r="I1" s="348"/>
      <c r="J1" s="348"/>
      <c r="K1" s="348"/>
      <c r="L1" s="348"/>
      <c r="M1" s="348"/>
      <c r="N1" s="348"/>
      <c r="O1" s="348"/>
      <c r="P1" s="348"/>
      <c r="Q1" s="348"/>
      <c r="R1" s="348" t="s">
        <v>45</v>
      </c>
      <c r="S1" s="348"/>
      <c r="T1" s="348"/>
      <c r="U1" s="348"/>
      <c r="V1" s="348"/>
      <c r="W1" s="348"/>
      <c r="X1" s="348"/>
      <c r="Y1" s="348"/>
      <c r="Z1" s="348"/>
      <c r="AA1" s="348"/>
      <c r="AB1" s="348"/>
      <c r="AC1" s="348"/>
      <c r="AD1" s="348"/>
      <c r="AE1" s="348"/>
    </row>
    <row r="2" spans="1:31" s="233" customFormat="1" ht="38.25" customHeight="1">
      <c r="A2" s="347"/>
      <c r="B2" s="347"/>
      <c r="C2" s="343" t="s">
        <v>46</v>
      </c>
      <c r="D2" s="343"/>
      <c r="E2" s="343" t="s">
        <v>47</v>
      </c>
      <c r="F2" s="343"/>
      <c r="G2" s="343"/>
      <c r="H2" s="343"/>
      <c r="I2" s="343"/>
      <c r="J2" s="343"/>
      <c r="K2" s="341" t="s">
        <v>48</v>
      </c>
      <c r="L2" s="341"/>
      <c r="M2" s="341"/>
      <c r="N2" s="341"/>
      <c r="O2" s="343" t="s">
        <v>65</v>
      </c>
      <c r="P2" s="343"/>
      <c r="Q2" s="343"/>
      <c r="R2" s="349" t="s">
        <v>46</v>
      </c>
      <c r="S2" s="349"/>
      <c r="T2" s="349" t="s">
        <v>47</v>
      </c>
      <c r="U2" s="349"/>
      <c r="V2" s="349"/>
      <c r="W2" s="349"/>
      <c r="X2" s="349"/>
      <c r="Y2" s="349"/>
      <c r="Z2" s="350" t="s">
        <v>48</v>
      </c>
      <c r="AA2" s="350"/>
      <c r="AB2" s="350"/>
      <c r="AC2" s="350"/>
      <c r="AD2" s="343" t="s">
        <v>65</v>
      </c>
      <c r="AE2" s="343"/>
    </row>
    <row r="3" spans="1:31" s="234" customFormat="1" ht="63.75" customHeight="1">
      <c r="A3" s="177" t="s">
        <v>338</v>
      </c>
      <c r="B3" s="177" t="s">
        <v>339</v>
      </c>
      <c r="C3" s="177" t="s">
        <v>136</v>
      </c>
      <c r="D3" s="177" t="s">
        <v>51</v>
      </c>
      <c r="E3" s="177" t="s">
        <v>40</v>
      </c>
      <c r="F3" s="177" t="s">
        <v>41</v>
      </c>
      <c r="G3" s="177" t="s">
        <v>42</v>
      </c>
      <c r="H3" s="177" t="s">
        <v>43</v>
      </c>
      <c r="I3" s="177" t="s">
        <v>94</v>
      </c>
      <c r="J3" s="177" t="s">
        <v>137</v>
      </c>
      <c r="K3" s="177" t="s">
        <v>49</v>
      </c>
      <c r="L3" s="177" t="s">
        <v>50</v>
      </c>
      <c r="M3" s="177" t="s">
        <v>137</v>
      </c>
      <c r="N3" s="205" t="s">
        <v>51</v>
      </c>
      <c r="O3" s="205" t="s">
        <v>52</v>
      </c>
      <c r="P3" s="177" t="s">
        <v>97</v>
      </c>
      <c r="Q3" s="177" t="s">
        <v>96</v>
      </c>
      <c r="R3" s="235" t="s">
        <v>136</v>
      </c>
      <c r="S3" s="235" t="s">
        <v>51</v>
      </c>
      <c r="T3" s="235" t="s">
        <v>40</v>
      </c>
      <c r="U3" s="235" t="s">
        <v>41</v>
      </c>
      <c r="V3" s="235" t="s">
        <v>42</v>
      </c>
      <c r="W3" s="235" t="s">
        <v>43</v>
      </c>
      <c r="X3" s="235" t="s">
        <v>94</v>
      </c>
      <c r="Y3" s="235" t="s">
        <v>137</v>
      </c>
      <c r="Z3" s="235" t="s">
        <v>49</v>
      </c>
      <c r="AA3" s="235" t="s">
        <v>50</v>
      </c>
      <c r="AB3" s="235" t="s">
        <v>137</v>
      </c>
      <c r="AC3" s="236" t="s">
        <v>51</v>
      </c>
      <c r="AD3" s="177" t="s">
        <v>97</v>
      </c>
      <c r="AE3" s="235" t="s">
        <v>96</v>
      </c>
    </row>
    <row r="4" spans="1:61" ht="12.75">
      <c r="A4" s="13">
        <v>1</v>
      </c>
      <c r="B4" s="13" t="s">
        <v>340</v>
      </c>
      <c r="C4" s="11">
        <v>375</v>
      </c>
      <c r="D4" s="11">
        <v>894</v>
      </c>
      <c r="E4" s="13">
        <v>692</v>
      </c>
      <c r="F4" s="13">
        <v>741</v>
      </c>
      <c r="G4" s="13">
        <v>169</v>
      </c>
      <c r="H4" s="11">
        <v>283</v>
      </c>
      <c r="I4" s="11">
        <v>145</v>
      </c>
      <c r="J4" s="11">
        <v>167</v>
      </c>
      <c r="K4" s="11">
        <v>132</v>
      </c>
      <c r="L4" s="11">
        <v>62</v>
      </c>
      <c r="M4" s="11">
        <v>1</v>
      </c>
      <c r="N4" s="11">
        <v>445</v>
      </c>
      <c r="O4" s="14">
        <v>4106</v>
      </c>
      <c r="P4" s="14">
        <v>1154</v>
      </c>
      <c r="Q4" s="11">
        <v>214</v>
      </c>
      <c r="R4" s="12">
        <v>9.13297613248904</v>
      </c>
      <c r="S4" s="12">
        <v>21.773015099853872</v>
      </c>
      <c r="T4" s="12">
        <v>16.853385289819776</v>
      </c>
      <c r="U4" s="12">
        <v>18.046760837798345</v>
      </c>
      <c r="V4" s="12">
        <v>4.115927910375062</v>
      </c>
      <c r="W4" s="12">
        <v>6.892352654651729</v>
      </c>
      <c r="X4" s="12">
        <v>3.5314174378957626</v>
      </c>
      <c r="Y4" s="12">
        <v>4.06721870433512</v>
      </c>
      <c r="Z4" s="12">
        <v>3.214807598636142</v>
      </c>
      <c r="AA4" s="12">
        <v>1.509985387238188</v>
      </c>
      <c r="AB4" s="12">
        <v>0.024354603019970774</v>
      </c>
      <c r="AC4" s="12">
        <v>10.837798343886995</v>
      </c>
      <c r="AD4" s="12">
        <v>28.105211885046273</v>
      </c>
      <c r="AE4" s="12">
        <v>5.211885046273746</v>
      </c>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201"/>
      <c r="BF4" s="14"/>
      <c r="BG4" s="14"/>
      <c r="BH4" s="14"/>
      <c r="BI4" s="14"/>
    </row>
    <row r="5" spans="1:61" ht="12.75">
      <c r="A5" s="13">
        <v>2</v>
      </c>
      <c r="B5" s="13" t="s">
        <v>341</v>
      </c>
      <c r="C5" s="11">
        <v>443</v>
      </c>
      <c r="D5" s="11">
        <v>912</v>
      </c>
      <c r="E5" s="13">
        <v>581</v>
      </c>
      <c r="F5" s="13">
        <v>632</v>
      </c>
      <c r="G5" s="13">
        <v>179</v>
      </c>
      <c r="H5" s="11">
        <v>186</v>
      </c>
      <c r="I5" s="11">
        <v>145</v>
      </c>
      <c r="J5" s="11">
        <v>248</v>
      </c>
      <c r="K5" s="11">
        <v>102</v>
      </c>
      <c r="L5" s="11">
        <v>72</v>
      </c>
      <c r="M5" s="11">
        <v>13</v>
      </c>
      <c r="N5" s="11">
        <v>373</v>
      </c>
      <c r="O5" s="14">
        <v>3886</v>
      </c>
      <c r="P5" s="14">
        <v>1203</v>
      </c>
      <c r="Q5" s="11">
        <v>122</v>
      </c>
      <c r="R5" s="12">
        <v>11.399897066392176</v>
      </c>
      <c r="S5" s="12">
        <v>23.468862583633555</v>
      </c>
      <c r="T5" s="12">
        <v>14.951106536284097</v>
      </c>
      <c r="U5" s="12">
        <v>16.263510036026762</v>
      </c>
      <c r="V5" s="12">
        <v>4.6062789500772</v>
      </c>
      <c r="W5" s="12">
        <v>4.78641276376737</v>
      </c>
      <c r="X5" s="12">
        <v>3.731343283582089</v>
      </c>
      <c r="Y5" s="12">
        <v>6.38188368502316</v>
      </c>
      <c r="Z5" s="12">
        <v>2.624806999485332</v>
      </c>
      <c r="AA5" s="12">
        <v>1.8528049408131755</v>
      </c>
      <c r="AB5" s="12">
        <v>0.33453422542460115</v>
      </c>
      <c r="AC5" s="12">
        <v>9.59855892949048</v>
      </c>
      <c r="AD5" s="12">
        <v>30.957282552753473</v>
      </c>
      <c r="AE5" s="12">
        <v>3.1394750386001027</v>
      </c>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201"/>
      <c r="BF5" s="14"/>
      <c r="BG5" s="14"/>
      <c r="BH5" s="14"/>
      <c r="BI5" s="14"/>
    </row>
    <row r="6" spans="1:61" ht="12.75">
      <c r="A6" s="13">
        <v>3</v>
      </c>
      <c r="B6" s="13" t="s">
        <v>99</v>
      </c>
      <c r="C6" s="11">
        <v>472</v>
      </c>
      <c r="D6" s="11">
        <v>511</v>
      </c>
      <c r="E6" s="13">
        <v>885</v>
      </c>
      <c r="F6" s="13">
        <v>863</v>
      </c>
      <c r="G6" s="13">
        <v>245</v>
      </c>
      <c r="H6" s="11">
        <v>136</v>
      </c>
      <c r="I6" s="11">
        <v>80</v>
      </c>
      <c r="J6" s="11">
        <v>382</v>
      </c>
      <c r="K6" s="11">
        <v>77</v>
      </c>
      <c r="L6" s="11">
        <v>6</v>
      </c>
      <c r="M6" s="11">
        <v>12</v>
      </c>
      <c r="N6" s="11">
        <v>157</v>
      </c>
      <c r="O6" s="14">
        <v>3826</v>
      </c>
      <c r="P6" s="14">
        <v>986</v>
      </c>
      <c r="Q6" s="11">
        <v>38</v>
      </c>
      <c r="R6" s="12">
        <v>12.336644014636697</v>
      </c>
      <c r="S6" s="12">
        <v>13.35598536330371</v>
      </c>
      <c r="T6" s="12">
        <v>23.131207527443806</v>
      </c>
      <c r="U6" s="12">
        <v>22.556194458964978</v>
      </c>
      <c r="V6" s="12">
        <v>6.403554626241506</v>
      </c>
      <c r="W6" s="12">
        <v>3.554626241505489</v>
      </c>
      <c r="X6" s="12">
        <v>2.0909566126502876</v>
      </c>
      <c r="Y6" s="12">
        <v>9.984317825405123</v>
      </c>
      <c r="Z6" s="12">
        <v>2.0125457396759017</v>
      </c>
      <c r="AA6" s="12">
        <v>0.15682174594877157</v>
      </c>
      <c r="AB6" s="12">
        <v>0.31364349189754315</v>
      </c>
      <c r="AC6" s="12">
        <v>4.103502352326189</v>
      </c>
      <c r="AD6" s="12">
        <v>25.771040250914794</v>
      </c>
      <c r="AE6" s="12">
        <v>0.9932043910088865</v>
      </c>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201"/>
      <c r="BF6" s="14"/>
      <c r="BG6" s="14"/>
      <c r="BH6" s="14"/>
      <c r="BI6" s="14"/>
    </row>
    <row r="7" spans="1:61" ht="12.75">
      <c r="A7" s="13">
        <v>4</v>
      </c>
      <c r="B7" s="13" t="s">
        <v>342</v>
      </c>
      <c r="C7" s="11">
        <v>283</v>
      </c>
      <c r="D7" s="11">
        <v>325</v>
      </c>
      <c r="E7" s="13">
        <v>654</v>
      </c>
      <c r="F7" s="13">
        <v>778</v>
      </c>
      <c r="G7" s="13">
        <v>211</v>
      </c>
      <c r="H7" s="11">
        <v>145</v>
      </c>
      <c r="I7" s="11">
        <v>87</v>
      </c>
      <c r="J7" s="11">
        <v>273</v>
      </c>
      <c r="K7" s="11">
        <v>48</v>
      </c>
      <c r="L7" s="11">
        <v>0</v>
      </c>
      <c r="M7" s="11">
        <v>3</v>
      </c>
      <c r="N7" s="11">
        <v>64</v>
      </c>
      <c r="O7" s="14">
        <v>2871</v>
      </c>
      <c r="P7" s="14">
        <v>703</v>
      </c>
      <c r="Q7" s="11">
        <v>47</v>
      </c>
      <c r="R7" s="12">
        <v>9.857192615813306</v>
      </c>
      <c r="S7" s="12">
        <v>11.32009752699408</v>
      </c>
      <c r="T7" s="12">
        <v>22.77951933124347</v>
      </c>
      <c r="U7" s="12">
        <v>27.098571926158133</v>
      </c>
      <c r="V7" s="12">
        <v>7.349355625217695</v>
      </c>
      <c r="W7" s="12">
        <v>5.05050505050505</v>
      </c>
      <c r="X7" s="12">
        <v>3.0303030303030303</v>
      </c>
      <c r="Y7" s="12">
        <v>9.508881922675027</v>
      </c>
      <c r="Z7" s="12">
        <v>1.671891327063741</v>
      </c>
      <c r="AA7" s="12">
        <v>0</v>
      </c>
      <c r="AB7" s="12">
        <v>0.10449320794148381</v>
      </c>
      <c r="AC7" s="12">
        <v>2.229188436084988</v>
      </c>
      <c r="AD7" s="12">
        <v>24.48624172762104</v>
      </c>
      <c r="AE7" s="12">
        <v>1.637060257749913</v>
      </c>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201"/>
      <c r="BF7" s="14"/>
      <c r="BG7" s="14"/>
      <c r="BH7" s="14"/>
      <c r="BI7" s="14"/>
    </row>
    <row r="8" spans="1:61" ht="12.75">
      <c r="A8" s="13">
        <v>5</v>
      </c>
      <c r="B8" s="13" t="s">
        <v>100</v>
      </c>
      <c r="C8" s="11">
        <v>175</v>
      </c>
      <c r="D8" s="11">
        <v>567</v>
      </c>
      <c r="E8" s="13">
        <v>763</v>
      </c>
      <c r="F8" s="13">
        <v>1329</v>
      </c>
      <c r="G8" s="13">
        <v>101</v>
      </c>
      <c r="H8" s="11">
        <v>249</v>
      </c>
      <c r="I8" s="11">
        <v>57</v>
      </c>
      <c r="J8" s="11">
        <v>128</v>
      </c>
      <c r="K8" s="11">
        <v>91</v>
      </c>
      <c r="L8" s="11">
        <v>1</v>
      </c>
      <c r="M8" s="11">
        <v>5</v>
      </c>
      <c r="N8" s="11">
        <v>125</v>
      </c>
      <c r="O8" s="14">
        <v>3591</v>
      </c>
      <c r="P8" s="14">
        <v>527</v>
      </c>
      <c r="Q8" s="11">
        <v>127</v>
      </c>
      <c r="R8" s="12">
        <v>4.8732943469785575</v>
      </c>
      <c r="S8" s="12">
        <v>15.789473684210526</v>
      </c>
      <c r="T8" s="12">
        <v>21.24756335282651</v>
      </c>
      <c r="U8" s="12">
        <v>37.00918964076859</v>
      </c>
      <c r="V8" s="12">
        <v>2.8125870231133385</v>
      </c>
      <c r="W8" s="12">
        <v>6.9340016708437755</v>
      </c>
      <c r="X8" s="12">
        <v>1.5873015873015872</v>
      </c>
      <c r="Y8" s="12">
        <v>3.564466722361459</v>
      </c>
      <c r="Z8" s="12">
        <v>2.53411306042885</v>
      </c>
      <c r="AA8" s="12">
        <v>0.0278473962684489</v>
      </c>
      <c r="AB8" s="12">
        <v>0.1392369813422445</v>
      </c>
      <c r="AC8" s="12">
        <v>3.480924533556112</v>
      </c>
      <c r="AD8" s="12">
        <v>14.67557783347257</v>
      </c>
      <c r="AE8" s="12">
        <v>3.5366193260930103</v>
      </c>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201"/>
      <c r="BF8" s="14"/>
      <c r="BG8" s="14"/>
      <c r="BH8" s="14"/>
      <c r="BI8" s="14"/>
    </row>
    <row r="9" spans="1:31" ht="12.75">
      <c r="A9" s="13">
        <v>6</v>
      </c>
      <c r="B9" s="13" t="s">
        <v>343</v>
      </c>
      <c r="C9" s="11">
        <v>499</v>
      </c>
      <c r="D9" s="11">
        <v>492</v>
      </c>
      <c r="E9" s="13">
        <v>850</v>
      </c>
      <c r="F9" s="13">
        <v>970</v>
      </c>
      <c r="G9" s="13">
        <v>237</v>
      </c>
      <c r="H9" s="11">
        <v>149</v>
      </c>
      <c r="I9" s="11">
        <v>114</v>
      </c>
      <c r="J9" s="11">
        <v>492</v>
      </c>
      <c r="K9" s="11">
        <v>56</v>
      </c>
      <c r="L9" s="11">
        <v>0</v>
      </c>
      <c r="M9" s="11">
        <v>12</v>
      </c>
      <c r="N9" s="11">
        <v>91</v>
      </c>
      <c r="O9" s="14">
        <v>3962</v>
      </c>
      <c r="P9" s="14">
        <v>1159</v>
      </c>
      <c r="Q9" s="11">
        <v>52</v>
      </c>
      <c r="R9" s="12">
        <v>12.59464916708733</v>
      </c>
      <c r="S9" s="12">
        <v>12.417970721857648</v>
      </c>
      <c r="T9" s="12">
        <v>21.453811206461385</v>
      </c>
      <c r="U9" s="12">
        <v>24.482584553255933</v>
      </c>
      <c r="V9" s="12">
        <v>5.981827359919232</v>
      </c>
      <c r="W9" s="12">
        <v>3.760726905603231</v>
      </c>
      <c r="X9" s="12">
        <v>2.8773346794548207</v>
      </c>
      <c r="Y9" s="12">
        <v>12.417970721857648</v>
      </c>
      <c r="Z9" s="12">
        <v>1.4134275618374559</v>
      </c>
      <c r="AA9" s="12">
        <v>0</v>
      </c>
      <c r="AB9" s="12">
        <v>0.3028773346794548</v>
      </c>
      <c r="AC9" s="12">
        <v>2.2968197879858656</v>
      </c>
      <c r="AD9" s="12">
        <v>29.252902574457345</v>
      </c>
      <c r="AE9" s="12">
        <v>1.3124684502776376</v>
      </c>
    </row>
    <row r="10" spans="1:31" ht="12.75">
      <c r="A10" s="13">
        <v>7</v>
      </c>
      <c r="B10" s="13" t="s">
        <v>344</v>
      </c>
      <c r="C10" s="11">
        <v>389</v>
      </c>
      <c r="D10" s="11">
        <v>461</v>
      </c>
      <c r="E10" s="13">
        <v>998</v>
      </c>
      <c r="F10" s="13">
        <v>982</v>
      </c>
      <c r="G10" s="13">
        <v>225</v>
      </c>
      <c r="H10" s="11">
        <v>227</v>
      </c>
      <c r="I10" s="11">
        <v>88</v>
      </c>
      <c r="J10" s="11">
        <v>401</v>
      </c>
      <c r="K10" s="11">
        <v>66</v>
      </c>
      <c r="L10" s="11">
        <v>5</v>
      </c>
      <c r="M10" s="11">
        <v>6</v>
      </c>
      <c r="N10" s="11">
        <v>83</v>
      </c>
      <c r="O10" s="14">
        <v>3931</v>
      </c>
      <c r="P10" s="14">
        <v>1048</v>
      </c>
      <c r="Q10" s="11">
        <v>112</v>
      </c>
      <c r="R10" s="12">
        <v>9.895700839481048</v>
      </c>
      <c r="S10" s="12">
        <v>11.727295853472398</v>
      </c>
      <c r="T10" s="12">
        <v>25.387941999491225</v>
      </c>
      <c r="U10" s="12">
        <v>24.980920885270923</v>
      </c>
      <c r="V10" s="12">
        <v>5.723734418722971</v>
      </c>
      <c r="W10" s="12">
        <v>5.774612058000509</v>
      </c>
      <c r="X10" s="12">
        <v>2.238616128211651</v>
      </c>
      <c r="Y10" s="12">
        <v>10.200966675146274</v>
      </c>
      <c r="Z10" s="12">
        <v>1.6789620961587381</v>
      </c>
      <c r="AA10" s="12">
        <v>0.1271940981938438</v>
      </c>
      <c r="AB10" s="12">
        <v>0.15263291783261257</v>
      </c>
      <c r="AC10" s="12">
        <v>2.1114220300178075</v>
      </c>
      <c r="AD10" s="12">
        <v>26.65988298142966</v>
      </c>
      <c r="AE10" s="12">
        <v>2.8491477995421013</v>
      </c>
    </row>
    <row r="11" spans="1:31" ht="12.75">
      <c r="A11" s="13">
        <v>8</v>
      </c>
      <c r="B11" s="13" t="s">
        <v>101</v>
      </c>
      <c r="C11" s="11">
        <v>472</v>
      </c>
      <c r="D11" s="11">
        <v>462</v>
      </c>
      <c r="E11" s="13">
        <v>690</v>
      </c>
      <c r="F11" s="13">
        <v>858</v>
      </c>
      <c r="G11" s="13">
        <v>218</v>
      </c>
      <c r="H11" s="11">
        <v>134</v>
      </c>
      <c r="I11" s="11">
        <v>76</v>
      </c>
      <c r="J11" s="11">
        <v>369</v>
      </c>
      <c r="K11" s="11">
        <v>68</v>
      </c>
      <c r="L11" s="11">
        <v>0</v>
      </c>
      <c r="M11" s="11">
        <v>11</v>
      </c>
      <c r="N11" s="11">
        <v>100</v>
      </c>
      <c r="O11" s="14">
        <v>3458</v>
      </c>
      <c r="P11" s="14">
        <v>1030</v>
      </c>
      <c r="Q11" s="11">
        <v>46</v>
      </c>
      <c r="R11" s="12">
        <v>13.649508386350492</v>
      </c>
      <c r="S11" s="12">
        <v>13.360323886639677</v>
      </c>
      <c r="T11" s="12">
        <v>19.953730480046268</v>
      </c>
      <c r="U11" s="12">
        <v>24.81203007518797</v>
      </c>
      <c r="V11" s="12">
        <v>6.3042220936957785</v>
      </c>
      <c r="W11" s="12">
        <v>3.8750722961249275</v>
      </c>
      <c r="X11" s="12">
        <v>2.197802197802198</v>
      </c>
      <c r="Y11" s="12">
        <v>10.670908039329092</v>
      </c>
      <c r="Z11" s="12">
        <v>1.9664545980335453</v>
      </c>
      <c r="AA11" s="12">
        <v>0</v>
      </c>
      <c r="AB11" s="12">
        <v>0.31810294968189706</v>
      </c>
      <c r="AC11" s="12">
        <v>2.891844997108155</v>
      </c>
      <c r="AD11" s="12">
        <v>29.786003470213995</v>
      </c>
      <c r="AE11" s="12">
        <v>1.3302486986697513</v>
      </c>
    </row>
    <row r="12" spans="1:31" ht="12.75">
      <c r="A12" s="13">
        <v>9</v>
      </c>
      <c r="B12" s="13" t="s">
        <v>345</v>
      </c>
      <c r="C12" s="11">
        <v>292</v>
      </c>
      <c r="D12" s="11">
        <v>475</v>
      </c>
      <c r="E12" s="13">
        <v>394</v>
      </c>
      <c r="F12" s="13">
        <v>351</v>
      </c>
      <c r="G12" s="13">
        <v>67</v>
      </c>
      <c r="H12" s="11">
        <v>35</v>
      </c>
      <c r="I12" s="11">
        <v>55</v>
      </c>
      <c r="J12" s="11">
        <v>152</v>
      </c>
      <c r="K12" s="11">
        <v>36</v>
      </c>
      <c r="L12" s="11">
        <v>62</v>
      </c>
      <c r="M12" s="11">
        <v>3</v>
      </c>
      <c r="N12" s="11">
        <v>160</v>
      </c>
      <c r="O12" s="14">
        <v>2082</v>
      </c>
      <c r="P12" s="14">
        <v>702</v>
      </c>
      <c r="Q12" s="11">
        <v>36</v>
      </c>
      <c r="R12" s="12">
        <v>14.024975984630164</v>
      </c>
      <c r="S12" s="12">
        <v>22.814601344860712</v>
      </c>
      <c r="T12" s="12">
        <v>18.924111431316042</v>
      </c>
      <c r="U12" s="12">
        <v>16.85878962536023</v>
      </c>
      <c r="V12" s="12">
        <v>3.218059558117195</v>
      </c>
      <c r="W12" s="12">
        <v>1.6810758885686838</v>
      </c>
      <c r="X12" s="12">
        <v>2.6416906820365034</v>
      </c>
      <c r="Y12" s="12">
        <v>7.300672430355427</v>
      </c>
      <c r="Z12" s="12">
        <v>1.729106628242075</v>
      </c>
      <c r="AA12" s="12">
        <v>2.97790585975024</v>
      </c>
      <c r="AB12" s="12">
        <v>0.1440922190201729</v>
      </c>
      <c r="AC12" s="12">
        <v>7.684918347742556</v>
      </c>
      <c r="AD12" s="12">
        <v>33.71757925072046</v>
      </c>
      <c r="AE12" s="12">
        <v>1.729106628242075</v>
      </c>
    </row>
    <row r="13" spans="1:31" ht="12.75">
      <c r="A13" s="13">
        <v>10</v>
      </c>
      <c r="B13" s="13" t="s">
        <v>102</v>
      </c>
      <c r="C13" s="11">
        <v>467</v>
      </c>
      <c r="D13" s="11">
        <v>503</v>
      </c>
      <c r="E13" s="13">
        <v>715</v>
      </c>
      <c r="F13" s="13">
        <v>667</v>
      </c>
      <c r="G13" s="13">
        <v>191</v>
      </c>
      <c r="H13" s="11">
        <v>203</v>
      </c>
      <c r="I13" s="11">
        <v>95</v>
      </c>
      <c r="J13" s="11">
        <v>371</v>
      </c>
      <c r="K13" s="11">
        <v>74</v>
      </c>
      <c r="L13" s="11">
        <v>0</v>
      </c>
      <c r="M13" s="11">
        <v>14</v>
      </c>
      <c r="N13" s="11">
        <v>89</v>
      </c>
      <c r="O13" s="14">
        <v>3389</v>
      </c>
      <c r="P13" s="14">
        <v>1115</v>
      </c>
      <c r="Q13" s="11">
        <v>94</v>
      </c>
      <c r="R13" s="12">
        <v>13.779876069637062</v>
      </c>
      <c r="S13" s="12">
        <v>14.842136323399233</v>
      </c>
      <c r="T13" s="12">
        <v>21.09766892888758</v>
      </c>
      <c r="U13" s="12">
        <v>19.681321923871348</v>
      </c>
      <c r="V13" s="12">
        <v>5.6358807907937445</v>
      </c>
      <c r="W13" s="12">
        <v>5.989967542047802</v>
      </c>
      <c r="X13" s="12">
        <v>2.8031867807612865</v>
      </c>
      <c r="Y13" s="12">
        <v>10.947182059604604</v>
      </c>
      <c r="Z13" s="12">
        <v>2.183534966066686</v>
      </c>
      <c r="AA13" s="12">
        <v>0</v>
      </c>
      <c r="AB13" s="12">
        <v>0.41310120979640014</v>
      </c>
      <c r="AC13" s="12">
        <v>2.626143405134258</v>
      </c>
      <c r="AD13" s="12">
        <v>32.90056063735615</v>
      </c>
      <c r="AE13" s="12">
        <v>2.773679551490115</v>
      </c>
    </row>
    <row r="14" spans="1:31" ht="12.75">
      <c r="A14" s="13">
        <v>11</v>
      </c>
      <c r="B14" s="13" t="s">
        <v>346</v>
      </c>
      <c r="C14" s="11">
        <v>498</v>
      </c>
      <c r="D14" s="11">
        <v>575</v>
      </c>
      <c r="E14" s="13">
        <v>606</v>
      </c>
      <c r="F14" s="13">
        <v>762</v>
      </c>
      <c r="G14" s="13">
        <v>222</v>
      </c>
      <c r="H14" s="11">
        <v>216</v>
      </c>
      <c r="I14" s="11">
        <v>128</v>
      </c>
      <c r="J14" s="11">
        <v>282</v>
      </c>
      <c r="K14" s="11">
        <v>116</v>
      </c>
      <c r="L14" s="11">
        <v>17</v>
      </c>
      <c r="M14" s="11">
        <v>5</v>
      </c>
      <c r="N14" s="11">
        <v>249</v>
      </c>
      <c r="O14" s="14">
        <v>3676</v>
      </c>
      <c r="P14" s="14">
        <v>1126</v>
      </c>
      <c r="Q14" s="11">
        <v>113</v>
      </c>
      <c r="R14" s="12">
        <v>13.547334058759523</v>
      </c>
      <c r="S14" s="12">
        <v>15.642002176278563</v>
      </c>
      <c r="T14" s="12">
        <v>16.48531011969532</v>
      </c>
      <c r="U14" s="12">
        <v>20.729053318824807</v>
      </c>
      <c r="V14" s="12">
        <v>6.039173014145811</v>
      </c>
      <c r="W14" s="12">
        <v>5.8759521218716</v>
      </c>
      <c r="X14" s="12">
        <v>3.4820457018498367</v>
      </c>
      <c r="Y14" s="12">
        <v>7.671381936887922</v>
      </c>
      <c r="Z14" s="12">
        <v>3.1556039173014145</v>
      </c>
      <c r="AA14" s="12">
        <v>0.4624591947769314</v>
      </c>
      <c r="AB14" s="12">
        <v>0.13601741022850924</v>
      </c>
      <c r="AC14" s="12">
        <v>6.773667029379761</v>
      </c>
      <c r="AD14" s="12">
        <v>30.63112078346028</v>
      </c>
      <c r="AE14" s="12">
        <v>3.073993471164309</v>
      </c>
    </row>
    <row r="15" spans="1:31" ht="12.75">
      <c r="A15" s="13">
        <v>12</v>
      </c>
      <c r="B15" s="13" t="s">
        <v>347</v>
      </c>
      <c r="C15" s="11">
        <v>487</v>
      </c>
      <c r="D15" s="11">
        <v>800</v>
      </c>
      <c r="E15" s="13">
        <v>588</v>
      </c>
      <c r="F15" s="13">
        <v>680</v>
      </c>
      <c r="G15" s="13">
        <v>165</v>
      </c>
      <c r="H15" s="11">
        <v>140</v>
      </c>
      <c r="I15" s="11">
        <v>81</v>
      </c>
      <c r="J15" s="11">
        <v>198</v>
      </c>
      <c r="K15" s="11">
        <v>99</v>
      </c>
      <c r="L15" s="11">
        <v>161</v>
      </c>
      <c r="M15" s="11">
        <v>8</v>
      </c>
      <c r="N15" s="11">
        <v>381</v>
      </c>
      <c r="O15" s="14">
        <v>3788</v>
      </c>
      <c r="P15" s="14">
        <v>1099</v>
      </c>
      <c r="Q15" s="11">
        <v>83</v>
      </c>
      <c r="R15" s="12">
        <v>12.85638859556494</v>
      </c>
      <c r="S15" s="12">
        <v>21.119324181626187</v>
      </c>
      <c r="T15" s="12">
        <v>15.522703273495248</v>
      </c>
      <c r="U15" s="12">
        <v>17.95142555438226</v>
      </c>
      <c r="V15" s="12">
        <v>4.355860612460401</v>
      </c>
      <c r="W15" s="12">
        <v>3.695881731784583</v>
      </c>
      <c r="X15" s="12">
        <v>2.1383315733896517</v>
      </c>
      <c r="Y15" s="12">
        <v>5.227032734952481</v>
      </c>
      <c r="Z15" s="12">
        <v>2.6135163674762407</v>
      </c>
      <c r="AA15" s="12">
        <v>4.25026399155227</v>
      </c>
      <c r="AB15" s="12">
        <v>0.21119324181626187</v>
      </c>
      <c r="AC15" s="12">
        <v>10.058078141499472</v>
      </c>
      <c r="AD15" s="12">
        <v>29.012671594508976</v>
      </c>
      <c r="AE15" s="12">
        <v>2.191129883843717</v>
      </c>
    </row>
    <row r="16" spans="1:31" ht="12.75">
      <c r="A16" s="13">
        <v>13</v>
      </c>
      <c r="B16" s="13" t="s">
        <v>348</v>
      </c>
      <c r="C16" s="11">
        <v>947</v>
      </c>
      <c r="D16" s="11">
        <v>998</v>
      </c>
      <c r="E16" s="13">
        <v>1512</v>
      </c>
      <c r="F16" s="13">
        <v>1790</v>
      </c>
      <c r="G16" s="13">
        <v>474</v>
      </c>
      <c r="H16" s="11">
        <v>378</v>
      </c>
      <c r="I16" s="11">
        <v>171</v>
      </c>
      <c r="J16" s="11">
        <v>660</v>
      </c>
      <c r="K16" s="11">
        <v>149</v>
      </c>
      <c r="L16" s="11">
        <v>9</v>
      </c>
      <c r="M16" s="11">
        <v>19</v>
      </c>
      <c r="N16" s="11">
        <v>386</v>
      </c>
      <c r="O16" s="14">
        <v>7493</v>
      </c>
      <c r="P16" s="14">
        <v>2006</v>
      </c>
      <c r="Q16" s="11">
        <v>143</v>
      </c>
      <c r="R16" s="12">
        <v>12.638462565060724</v>
      </c>
      <c r="S16" s="12">
        <v>13.319097824636328</v>
      </c>
      <c r="T16" s="12">
        <v>20.178833578006138</v>
      </c>
      <c r="U16" s="12">
        <v>23.888963032163353</v>
      </c>
      <c r="V16" s="12">
        <v>6.325904177232084</v>
      </c>
      <c r="W16" s="12">
        <v>5.0447083945015345</v>
      </c>
      <c r="X16" s="12">
        <v>2.2821299879887893</v>
      </c>
      <c r="Y16" s="12">
        <v>8.808221006272522</v>
      </c>
      <c r="Z16" s="12">
        <v>1.988522621113039</v>
      </c>
      <c r="AA16" s="12">
        <v>0.12011210463098891</v>
      </c>
      <c r="AB16" s="12">
        <v>0.25356999866542107</v>
      </c>
      <c r="AC16" s="12">
        <v>5.15147470972908</v>
      </c>
      <c r="AD16" s="12">
        <v>26.77165354330709</v>
      </c>
      <c r="AE16" s="12">
        <v>1.9084478846923796</v>
      </c>
    </row>
    <row r="17" spans="1:31" ht="12.75">
      <c r="A17" s="13">
        <v>14</v>
      </c>
      <c r="B17" s="13" t="s">
        <v>103</v>
      </c>
      <c r="C17" s="11">
        <v>451</v>
      </c>
      <c r="D17" s="11">
        <v>479</v>
      </c>
      <c r="E17" s="13">
        <v>817</v>
      </c>
      <c r="F17" s="13">
        <v>932</v>
      </c>
      <c r="G17" s="13">
        <v>257</v>
      </c>
      <c r="H17" s="11">
        <v>126</v>
      </c>
      <c r="I17" s="11">
        <v>102</v>
      </c>
      <c r="J17" s="11">
        <v>365</v>
      </c>
      <c r="K17" s="11">
        <v>52</v>
      </c>
      <c r="L17" s="11">
        <v>2</v>
      </c>
      <c r="M17" s="11">
        <v>10</v>
      </c>
      <c r="N17" s="11">
        <v>107</v>
      </c>
      <c r="O17" s="14">
        <v>3700</v>
      </c>
      <c r="P17" s="14">
        <v>979</v>
      </c>
      <c r="Q17" s="11">
        <v>49</v>
      </c>
      <c r="R17" s="12">
        <v>12.18918918918919</v>
      </c>
      <c r="S17" s="12">
        <v>12.945945945945947</v>
      </c>
      <c r="T17" s="12">
        <v>22.08108108108108</v>
      </c>
      <c r="U17" s="12">
        <v>25.189189189189186</v>
      </c>
      <c r="V17" s="12">
        <v>6.945945945945946</v>
      </c>
      <c r="W17" s="12">
        <v>3.4054054054054053</v>
      </c>
      <c r="X17" s="12">
        <v>2.7567567567567566</v>
      </c>
      <c r="Y17" s="12">
        <v>9.864864864864865</v>
      </c>
      <c r="Z17" s="12">
        <v>1.4054054054054055</v>
      </c>
      <c r="AA17" s="12">
        <v>0.05405405405405406</v>
      </c>
      <c r="AB17" s="12">
        <v>0.2702702702702703</v>
      </c>
      <c r="AC17" s="12">
        <v>2.8918918918918917</v>
      </c>
      <c r="AD17" s="12">
        <v>26.45945945945946</v>
      </c>
      <c r="AE17" s="12">
        <v>1.3243243243243243</v>
      </c>
    </row>
    <row r="18" spans="1:31" ht="12.75">
      <c r="A18" s="13">
        <v>15</v>
      </c>
      <c r="B18" s="13" t="s">
        <v>349</v>
      </c>
      <c r="C18" s="11">
        <v>420</v>
      </c>
      <c r="D18" s="11">
        <v>927</v>
      </c>
      <c r="E18" s="13">
        <v>732</v>
      </c>
      <c r="F18" s="13">
        <v>660</v>
      </c>
      <c r="G18" s="13">
        <v>159</v>
      </c>
      <c r="H18" s="11">
        <v>222</v>
      </c>
      <c r="I18" s="11">
        <v>125</v>
      </c>
      <c r="J18" s="11">
        <v>233</v>
      </c>
      <c r="K18" s="11">
        <v>125</v>
      </c>
      <c r="L18" s="11">
        <v>47</v>
      </c>
      <c r="M18" s="11">
        <v>18</v>
      </c>
      <c r="N18" s="11">
        <v>370</v>
      </c>
      <c r="O18" s="14">
        <v>4038</v>
      </c>
      <c r="P18" s="14">
        <v>1115</v>
      </c>
      <c r="Q18" s="11">
        <v>140</v>
      </c>
      <c r="R18" s="12">
        <v>10.401188707280832</v>
      </c>
      <c r="S18" s="12">
        <v>22.956909361069837</v>
      </c>
      <c r="T18" s="12">
        <v>18.12778603268945</v>
      </c>
      <c r="U18" s="12">
        <v>16.344725111441306</v>
      </c>
      <c r="V18" s="12">
        <v>3.937592867756315</v>
      </c>
      <c r="W18" s="12">
        <v>5.49777117384844</v>
      </c>
      <c r="X18" s="12">
        <v>3.0955918771669144</v>
      </c>
      <c r="Y18" s="12">
        <v>5.770183259039128</v>
      </c>
      <c r="Z18" s="12">
        <v>3.0955918771669144</v>
      </c>
      <c r="AA18" s="12">
        <v>1.1639425458147599</v>
      </c>
      <c r="AB18" s="12">
        <v>0.44576523031203563</v>
      </c>
      <c r="AC18" s="12">
        <v>9.162951956414066</v>
      </c>
      <c r="AD18" s="12">
        <v>27.612679544328877</v>
      </c>
      <c r="AE18" s="12">
        <v>3.467062902426944</v>
      </c>
    </row>
    <row r="19" spans="1:31" ht="12.75">
      <c r="A19" s="13">
        <v>16</v>
      </c>
      <c r="B19" s="13" t="s">
        <v>350</v>
      </c>
      <c r="C19" s="11">
        <v>636</v>
      </c>
      <c r="D19" s="11">
        <v>806</v>
      </c>
      <c r="E19" s="13">
        <v>1123</v>
      </c>
      <c r="F19" s="13">
        <v>1068</v>
      </c>
      <c r="G19" s="13">
        <v>200</v>
      </c>
      <c r="H19" s="11">
        <v>201</v>
      </c>
      <c r="I19" s="11">
        <v>101</v>
      </c>
      <c r="J19" s="11">
        <v>439</v>
      </c>
      <c r="K19" s="11">
        <v>104</v>
      </c>
      <c r="L19" s="11">
        <v>1</v>
      </c>
      <c r="M19" s="11">
        <v>13</v>
      </c>
      <c r="N19" s="11">
        <v>159</v>
      </c>
      <c r="O19" s="14">
        <v>4851</v>
      </c>
      <c r="P19" s="14">
        <v>1374</v>
      </c>
      <c r="Q19" s="11">
        <v>108</v>
      </c>
      <c r="R19" s="12">
        <v>13.11069882498454</v>
      </c>
      <c r="S19" s="12">
        <v>16.615130900845188</v>
      </c>
      <c r="T19" s="12">
        <v>23.149866007008864</v>
      </c>
      <c r="U19" s="12">
        <v>22.016079158936304</v>
      </c>
      <c r="V19" s="12">
        <v>4.1228612657184085</v>
      </c>
      <c r="W19" s="12">
        <v>4.1434755720470005</v>
      </c>
      <c r="X19" s="12">
        <v>2.082044939187796</v>
      </c>
      <c r="Y19" s="12">
        <v>9.049680478251906</v>
      </c>
      <c r="Z19" s="12">
        <v>2.1438878581735725</v>
      </c>
      <c r="AA19" s="12">
        <v>0.02061430632859204</v>
      </c>
      <c r="AB19" s="12">
        <v>0.26798598227169657</v>
      </c>
      <c r="AC19" s="12">
        <v>3.277674706246135</v>
      </c>
      <c r="AD19" s="12">
        <v>28.324056895485466</v>
      </c>
      <c r="AE19" s="12">
        <v>2.2263450834879404</v>
      </c>
    </row>
    <row r="20" spans="1:31" ht="12.75">
      <c r="A20" s="13">
        <v>17</v>
      </c>
      <c r="B20" s="13" t="s">
        <v>351</v>
      </c>
      <c r="C20" s="11">
        <v>415</v>
      </c>
      <c r="D20" s="11">
        <v>564</v>
      </c>
      <c r="E20" s="13">
        <v>760</v>
      </c>
      <c r="F20" s="13">
        <v>949</v>
      </c>
      <c r="G20" s="13">
        <v>211</v>
      </c>
      <c r="H20" s="11">
        <v>158</v>
      </c>
      <c r="I20" s="11">
        <v>93</v>
      </c>
      <c r="J20" s="11">
        <v>347</v>
      </c>
      <c r="K20" s="11">
        <v>59</v>
      </c>
      <c r="L20" s="11">
        <v>0</v>
      </c>
      <c r="M20" s="11">
        <v>6</v>
      </c>
      <c r="N20" s="11">
        <v>126</v>
      </c>
      <c r="O20" s="14">
        <v>3688</v>
      </c>
      <c r="P20" s="14">
        <v>1033</v>
      </c>
      <c r="Q20" s="11">
        <v>62</v>
      </c>
      <c r="R20" s="12">
        <v>11.252711496746205</v>
      </c>
      <c r="S20" s="12">
        <v>15.292841648590022</v>
      </c>
      <c r="T20" s="12">
        <v>20.607375271149674</v>
      </c>
      <c r="U20" s="12">
        <v>25.732104121475054</v>
      </c>
      <c r="V20" s="12">
        <v>5.721258134490238</v>
      </c>
      <c r="W20" s="12">
        <v>4.2841648590021695</v>
      </c>
      <c r="X20" s="12">
        <v>2.5216919739696313</v>
      </c>
      <c r="Y20" s="12">
        <v>9.408893709327549</v>
      </c>
      <c r="Z20" s="12">
        <v>1.5997830802603037</v>
      </c>
      <c r="AA20" s="12">
        <v>0</v>
      </c>
      <c r="AB20" s="12">
        <v>0.16268980477223427</v>
      </c>
      <c r="AC20" s="12">
        <v>3.4164859002169194</v>
      </c>
      <c r="AD20" s="12">
        <v>28.009761388286336</v>
      </c>
      <c r="AE20" s="12">
        <v>1.6811279826464207</v>
      </c>
    </row>
    <row r="21" spans="1:31" ht="12.75">
      <c r="A21" s="13">
        <v>18</v>
      </c>
      <c r="B21" s="13" t="s">
        <v>352</v>
      </c>
      <c r="C21" s="11">
        <v>496</v>
      </c>
      <c r="D21" s="11">
        <v>527</v>
      </c>
      <c r="E21" s="13">
        <v>946</v>
      </c>
      <c r="F21" s="13">
        <v>795</v>
      </c>
      <c r="G21" s="13">
        <v>222</v>
      </c>
      <c r="H21" s="11">
        <v>233</v>
      </c>
      <c r="I21" s="11">
        <v>86</v>
      </c>
      <c r="J21" s="11">
        <v>378</v>
      </c>
      <c r="K21" s="11">
        <v>78</v>
      </c>
      <c r="L21" s="11">
        <v>0</v>
      </c>
      <c r="M21" s="11">
        <v>12</v>
      </c>
      <c r="N21" s="11">
        <v>102</v>
      </c>
      <c r="O21" s="14">
        <v>3875</v>
      </c>
      <c r="P21" s="14">
        <v>1244</v>
      </c>
      <c r="Q21" s="11">
        <v>129</v>
      </c>
      <c r="R21" s="12">
        <v>12.8</v>
      </c>
      <c r="S21" s="12">
        <v>13.6</v>
      </c>
      <c r="T21" s="12">
        <v>24.412903225806453</v>
      </c>
      <c r="U21" s="12">
        <v>20.516129032258064</v>
      </c>
      <c r="V21" s="12">
        <v>5.7290322580645165</v>
      </c>
      <c r="W21" s="12">
        <v>6.012903225806451</v>
      </c>
      <c r="X21" s="12">
        <v>2.2193548387096773</v>
      </c>
      <c r="Y21" s="12">
        <v>9.75483870967742</v>
      </c>
      <c r="Z21" s="12">
        <v>2.0129032258064514</v>
      </c>
      <c r="AA21" s="12">
        <v>0</v>
      </c>
      <c r="AB21" s="12">
        <v>0.3096774193548387</v>
      </c>
      <c r="AC21" s="12">
        <v>2.632258064516129</v>
      </c>
      <c r="AD21" s="12">
        <v>32.10322580645161</v>
      </c>
      <c r="AE21" s="12">
        <v>3.329032258064516</v>
      </c>
    </row>
    <row r="22" spans="1:31" ht="12.75">
      <c r="A22" s="13">
        <v>19</v>
      </c>
      <c r="B22" s="13" t="s">
        <v>104</v>
      </c>
      <c r="C22" s="11">
        <v>497</v>
      </c>
      <c r="D22" s="11">
        <v>719</v>
      </c>
      <c r="E22" s="13">
        <v>936</v>
      </c>
      <c r="F22" s="13">
        <v>984</v>
      </c>
      <c r="G22" s="13">
        <v>229</v>
      </c>
      <c r="H22" s="11">
        <v>179</v>
      </c>
      <c r="I22" s="11">
        <v>116</v>
      </c>
      <c r="J22" s="11">
        <v>404</v>
      </c>
      <c r="K22" s="11">
        <v>92</v>
      </c>
      <c r="L22" s="11">
        <v>1</v>
      </c>
      <c r="M22" s="11">
        <v>8</v>
      </c>
      <c r="N22" s="11">
        <v>174</v>
      </c>
      <c r="O22" s="14">
        <v>4339</v>
      </c>
      <c r="P22" s="14">
        <v>1124</v>
      </c>
      <c r="Q22" s="11">
        <v>68</v>
      </c>
      <c r="R22" s="12">
        <v>11.454252131827609</v>
      </c>
      <c r="S22" s="12">
        <v>16.570638395943764</v>
      </c>
      <c r="T22" s="12">
        <v>21.57179073519244</v>
      </c>
      <c r="U22" s="12">
        <v>22.678036413920257</v>
      </c>
      <c r="V22" s="12">
        <v>5.277713758930629</v>
      </c>
      <c r="W22" s="12">
        <v>4.125374510255819</v>
      </c>
      <c r="X22" s="12">
        <v>2.6734270569255587</v>
      </c>
      <c r="Y22" s="12">
        <v>9.310901129292464</v>
      </c>
      <c r="Z22" s="12">
        <v>2.1203042175616504</v>
      </c>
      <c r="AA22" s="12">
        <v>0.023046784973496198</v>
      </c>
      <c r="AB22" s="12">
        <v>0.18437427978796958</v>
      </c>
      <c r="AC22" s="12">
        <v>4.010140585388338</v>
      </c>
      <c r="AD22" s="12">
        <v>25.904586310209726</v>
      </c>
      <c r="AE22" s="12">
        <v>1.5671813781977413</v>
      </c>
    </row>
    <row r="23" spans="1:31" ht="12.75">
      <c r="A23" s="13">
        <v>20</v>
      </c>
      <c r="B23" s="13" t="s">
        <v>105</v>
      </c>
      <c r="C23" s="11">
        <v>529</v>
      </c>
      <c r="D23" s="11">
        <v>429</v>
      </c>
      <c r="E23" s="13">
        <v>983</v>
      </c>
      <c r="F23" s="13">
        <v>924</v>
      </c>
      <c r="G23" s="13">
        <v>262</v>
      </c>
      <c r="H23" s="11">
        <v>167</v>
      </c>
      <c r="I23" s="11">
        <v>118</v>
      </c>
      <c r="J23" s="11">
        <v>503</v>
      </c>
      <c r="K23" s="11">
        <v>68</v>
      </c>
      <c r="L23" s="11">
        <v>0</v>
      </c>
      <c r="M23" s="11">
        <v>20</v>
      </c>
      <c r="N23" s="11">
        <v>100</v>
      </c>
      <c r="O23" s="14">
        <v>4103</v>
      </c>
      <c r="P23" s="14">
        <v>1205</v>
      </c>
      <c r="Q23" s="11">
        <v>59</v>
      </c>
      <c r="R23" s="12">
        <v>12.89300511820619</v>
      </c>
      <c r="S23" s="12">
        <v>10.455764075067025</v>
      </c>
      <c r="T23" s="12">
        <v>23.958079454058005</v>
      </c>
      <c r="U23" s="12">
        <v>22.5201072386059</v>
      </c>
      <c r="V23" s="12">
        <v>6.385571533024616</v>
      </c>
      <c r="W23" s="12">
        <v>4.070192542042408</v>
      </c>
      <c r="X23" s="12">
        <v>2.8759444309042164</v>
      </c>
      <c r="Y23" s="12">
        <v>12.259322446990009</v>
      </c>
      <c r="Z23" s="12">
        <v>1.657323909334633</v>
      </c>
      <c r="AA23" s="12">
        <v>0</v>
      </c>
      <c r="AB23" s="12">
        <v>0.4874482086278333</v>
      </c>
      <c r="AC23" s="12">
        <v>2.4372410431391667</v>
      </c>
      <c r="AD23" s="12">
        <v>29.368754569826955</v>
      </c>
      <c r="AE23" s="12">
        <v>1.4379722154521082</v>
      </c>
    </row>
    <row r="24" spans="1:31" ht="12.75">
      <c r="A24" s="13">
        <v>21</v>
      </c>
      <c r="B24" s="13" t="s">
        <v>353</v>
      </c>
      <c r="C24" s="11">
        <v>815</v>
      </c>
      <c r="D24" s="11">
        <v>1240</v>
      </c>
      <c r="E24" s="13">
        <v>1359</v>
      </c>
      <c r="F24" s="13">
        <v>1438</v>
      </c>
      <c r="G24" s="13">
        <v>404</v>
      </c>
      <c r="H24" s="11">
        <v>335</v>
      </c>
      <c r="I24" s="11">
        <v>191</v>
      </c>
      <c r="J24" s="11">
        <v>603</v>
      </c>
      <c r="K24" s="11">
        <v>162</v>
      </c>
      <c r="L24" s="11">
        <v>0</v>
      </c>
      <c r="M24" s="11">
        <v>16</v>
      </c>
      <c r="N24" s="11">
        <v>318</v>
      </c>
      <c r="O24" s="14">
        <v>6881</v>
      </c>
      <c r="P24" s="14">
        <v>2047</v>
      </c>
      <c r="Q24" s="11">
        <v>165</v>
      </c>
      <c r="R24" s="12">
        <v>11.844208690597297</v>
      </c>
      <c r="S24" s="12">
        <v>18.0206365353873</v>
      </c>
      <c r="T24" s="12">
        <v>19.7500363319285</v>
      </c>
      <c r="U24" s="12">
        <v>20.898125272489466</v>
      </c>
      <c r="V24" s="12">
        <v>5.871239645400378</v>
      </c>
      <c r="W24" s="12">
        <v>4.868478418834472</v>
      </c>
      <c r="X24" s="12">
        <v>2.775759337305624</v>
      </c>
      <c r="Y24" s="12">
        <v>8.76326115390205</v>
      </c>
      <c r="Z24" s="12">
        <v>2.3543089667199535</v>
      </c>
      <c r="AA24" s="12">
        <v>0</v>
      </c>
      <c r="AB24" s="12">
        <v>0.23252434239209416</v>
      </c>
      <c r="AC24" s="12">
        <v>4.621421305042872</v>
      </c>
      <c r="AD24" s="12">
        <v>29.748583054788547</v>
      </c>
      <c r="AE24" s="12">
        <v>2.397907280918471</v>
      </c>
    </row>
    <row r="25" spans="1:31" ht="12.75">
      <c r="A25" s="13">
        <v>22</v>
      </c>
      <c r="B25" s="13" t="s">
        <v>106</v>
      </c>
      <c r="C25" s="11">
        <v>458</v>
      </c>
      <c r="D25" s="11">
        <v>469</v>
      </c>
      <c r="E25" s="13">
        <v>971</v>
      </c>
      <c r="F25" s="13">
        <v>995</v>
      </c>
      <c r="G25" s="13">
        <v>268</v>
      </c>
      <c r="H25" s="11">
        <v>158</v>
      </c>
      <c r="I25" s="11">
        <v>92</v>
      </c>
      <c r="J25" s="11">
        <v>425</v>
      </c>
      <c r="K25" s="11">
        <v>74</v>
      </c>
      <c r="L25" s="11">
        <v>0</v>
      </c>
      <c r="M25" s="11">
        <v>9</v>
      </c>
      <c r="N25" s="11">
        <v>105</v>
      </c>
      <c r="O25" s="14">
        <v>4024</v>
      </c>
      <c r="P25" s="14">
        <v>1078</v>
      </c>
      <c r="Q25" s="11">
        <v>56</v>
      </c>
      <c r="R25" s="12">
        <v>11.381709741550695</v>
      </c>
      <c r="S25" s="12">
        <v>11.65506958250497</v>
      </c>
      <c r="T25" s="12">
        <v>24.130218687872766</v>
      </c>
      <c r="U25" s="12">
        <v>24.726640159045726</v>
      </c>
      <c r="V25" s="12">
        <v>6.6600397614314115</v>
      </c>
      <c r="W25" s="12">
        <v>3.926441351888668</v>
      </c>
      <c r="X25" s="12">
        <v>2.286282306163022</v>
      </c>
      <c r="Y25" s="12">
        <v>10.561630218687872</v>
      </c>
      <c r="Z25" s="12">
        <v>1.8389662027833</v>
      </c>
      <c r="AA25" s="12">
        <v>0</v>
      </c>
      <c r="AB25" s="12">
        <v>0.22365805168986083</v>
      </c>
      <c r="AC25" s="12">
        <v>2.60934393638171</v>
      </c>
      <c r="AD25" s="12">
        <v>26.789264413518886</v>
      </c>
      <c r="AE25" s="12">
        <v>1.3916500994035785</v>
      </c>
    </row>
    <row r="26" spans="1:31" ht="12.75">
      <c r="A26" s="13">
        <v>23</v>
      </c>
      <c r="B26" s="13" t="s">
        <v>107</v>
      </c>
      <c r="C26" s="11">
        <v>471</v>
      </c>
      <c r="D26" s="11">
        <v>501</v>
      </c>
      <c r="E26" s="13">
        <v>831</v>
      </c>
      <c r="F26" s="13">
        <v>1060</v>
      </c>
      <c r="G26" s="13">
        <v>255</v>
      </c>
      <c r="H26" s="11">
        <v>165</v>
      </c>
      <c r="I26" s="11">
        <v>96</v>
      </c>
      <c r="J26" s="11">
        <v>437</v>
      </c>
      <c r="K26" s="11">
        <v>76</v>
      </c>
      <c r="L26" s="11">
        <v>2</v>
      </c>
      <c r="M26" s="11">
        <v>12</v>
      </c>
      <c r="N26" s="11">
        <v>116</v>
      </c>
      <c r="O26" s="14">
        <v>4022</v>
      </c>
      <c r="P26" s="14">
        <v>1060</v>
      </c>
      <c r="Q26" s="11">
        <v>53</v>
      </c>
      <c r="R26" s="12">
        <v>11.710591745400297</v>
      </c>
      <c r="S26" s="12">
        <v>12.456489308801592</v>
      </c>
      <c r="T26" s="12">
        <v>20.661362506215813</v>
      </c>
      <c r="U26" s="12">
        <v>26.355047240179015</v>
      </c>
      <c r="V26" s="12">
        <v>6.3401292889109895</v>
      </c>
      <c r="W26" s="12">
        <v>4.1024365987071105</v>
      </c>
      <c r="X26" s="12">
        <v>2.3868722028841374</v>
      </c>
      <c r="Y26" s="12">
        <v>10.865241173545499</v>
      </c>
      <c r="Z26" s="12">
        <v>1.8896071606166087</v>
      </c>
      <c r="AA26" s="12">
        <v>0.04972650422675286</v>
      </c>
      <c r="AB26" s="12">
        <v>0.29835902536051717</v>
      </c>
      <c r="AC26" s="12">
        <v>2.8841372451516656</v>
      </c>
      <c r="AD26" s="12">
        <v>26.355047240179015</v>
      </c>
      <c r="AE26" s="12">
        <v>1.3177523620089509</v>
      </c>
    </row>
    <row r="27" spans="1:31" ht="12.75">
      <c r="A27" s="13">
        <v>24</v>
      </c>
      <c r="B27" s="13" t="s">
        <v>108</v>
      </c>
      <c r="C27" s="11">
        <v>501</v>
      </c>
      <c r="D27" s="11">
        <v>1137</v>
      </c>
      <c r="E27" s="13">
        <v>1347</v>
      </c>
      <c r="F27" s="13">
        <v>1756</v>
      </c>
      <c r="G27" s="13">
        <v>349</v>
      </c>
      <c r="H27" s="11">
        <v>515</v>
      </c>
      <c r="I27" s="11">
        <v>206</v>
      </c>
      <c r="J27" s="11">
        <v>372</v>
      </c>
      <c r="K27" s="11">
        <v>244</v>
      </c>
      <c r="L27" s="11">
        <v>2</v>
      </c>
      <c r="M27" s="11">
        <v>11</v>
      </c>
      <c r="N27" s="11">
        <v>345</v>
      </c>
      <c r="O27" s="14">
        <v>6785</v>
      </c>
      <c r="P27" s="14">
        <v>1569</v>
      </c>
      <c r="Q27" s="11">
        <v>308</v>
      </c>
      <c r="R27" s="12">
        <v>7.383935151068534</v>
      </c>
      <c r="S27" s="12">
        <v>16.75755342667649</v>
      </c>
      <c r="T27" s="12">
        <v>19.85261606484893</v>
      </c>
      <c r="U27" s="12">
        <v>25.880619012527635</v>
      </c>
      <c r="V27" s="12">
        <v>5.143699336772292</v>
      </c>
      <c r="W27" s="12">
        <v>7.59027266028003</v>
      </c>
      <c r="X27" s="12">
        <v>3.036109064112012</v>
      </c>
      <c r="Y27" s="12">
        <v>5.482682387619749</v>
      </c>
      <c r="Z27" s="12">
        <v>3.596168017686072</v>
      </c>
      <c r="AA27" s="12">
        <v>0.029476787030213707</v>
      </c>
      <c r="AB27" s="12">
        <v>0.16212232866617537</v>
      </c>
      <c r="AC27" s="12">
        <v>5.084745762711865</v>
      </c>
      <c r="AD27" s="12">
        <v>23.124539425202652</v>
      </c>
      <c r="AE27" s="12">
        <v>4.539425202652911</v>
      </c>
    </row>
    <row r="28" spans="1:31" ht="12.75">
      <c r="A28" s="13">
        <v>25</v>
      </c>
      <c r="B28" s="13" t="s">
        <v>354</v>
      </c>
      <c r="C28" s="11">
        <v>363</v>
      </c>
      <c r="D28" s="11">
        <v>976</v>
      </c>
      <c r="E28" s="13">
        <v>628</v>
      </c>
      <c r="F28" s="13">
        <v>660</v>
      </c>
      <c r="G28" s="13">
        <v>190</v>
      </c>
      <c r="H28" s="11">
        <v>281</v>
      </c>
      <c r="I28" s="11">
        <v>147</v>
      </c>
      <c r="J28" s="11">
        <v>197</v>
      </c>
      <c r="K28" s="11">
        <v>104</v>
      </c>
      <c r="L28" s="11">
        <v>41</v>
      </c>
      <c r="M28" s="11">
        <v>13</v>
      </c>
      <c r="N28" s="11">
        <v>318</v>
      </c>
      <c r="O28" s="14">
        <v>3918</v>
      </c>
      <c r="P28" s="14">
        <v>1105</v>
      </c>
      <c r="Q28" s="11">
        <v>175</v>
      </c>
      <c r="R28" s="12">
        <v>9.264931087289433</v>
      </c>
      <c r="S28" s="12">
        <v>24.910668708524756</v>
      </c>
      <c r="T28" s="12">
        <v>16.02858601327208</v>
      </c>
      <c r="U28" s="12">
        <v>16.84532924961715</v>
      </c>
      <c r="V28" s="12">
        <v>4.849412965798877</v>
      </c>
      <c r="W28" s="12">
        <v>7.172026544155181</v>
      </c>
      <c r="X28" s="12">
        <v>3.7519142419601836</v>
      </c>
      <c r="Y28" s="12">
        <v>5.028075548749362</v>
      </c>
      <c r="Z28" s="12">
        <v>2.6544155181214903</v>
      </c>
      <c r="AA28" s="12">
        <v>1.046452271567126</v>
      </c>
      <c r="AB28" s="12">
        <v>0.3318019397651863</v>
      </c>
      <c r="AC28" s="12">
        <v>8.116385911179174</v>
      </c>
      <c r="AD28" s="12">
        <v>28.203164880040838</v>
      </c>
      <c r="AE28" s="12">
        <v>4.466564573762124</v>
      </c>
    </row>
    <row r="29" spans="1:31" ht="12.75">
      <c r="A29" s="13">
        <v>26</v>
      </c>
      <c r="B29" s="13" t="s">
        <v>109</v>
      </c>
      <c r="C29" s="11">
        <v>479</v>
      </c>
      <c r="D29" s="11">
        <v>398</v>
      </c>
      <c r="E29" s="13">
        <v>892</v>
      </c>
      <c r="F29" s="13">
        <v>950</v>
      </c>
      <c r="G29" s="13">
        <v>246</v>
      </c>
      <c r="H29" s="11">
        <v>146</v>
      </c>
      <c r="I29" s="11">
        <v>115</v>
      </c>
      <c r="J29" s="11">
        <v>427</v>
      </c>
      <c r="K29" s="11">
        <v>69</v>
      </c>
      <c r="L29" s="11">
        <v>2</v>
      </c>
      <c r="M29" s="11">
        <v>10</v>
      </c>
      <c r="N29" s="11">
        <v>97</v>
      </c>
      <c r="O29" s="14">
        <v>3831</v>
      </c>
      <c r="P29" s="14">
        <v>1087</v>
      </c>
      <c r="Q29" s="11">
        <v>52</v>
      </c>
      <c r="R29" s="12">
        <v>12.503262855651265</v>
      </c>
      <c r="S29" s="12">
        <v>10.388932393630906</v>
      </c>
      <c r="T29" s="12">
        <v>23.28373792743409</v>
      </c>
      <c r="U29" s="12">
        <v>24.79770294962151</v>
      </c>
      <c r="V29" s="12">
        <v>6.421299921691465</v>
      </c>
      <c r="W29" s="12">
        <v>3.8110154006786736</v>
      </c>
      <c r="X29" s="12">
        <v>3.001827199164709</v>
      </c>
      <c r="Y29" s="12">
        <v>11.145914904724615</v>
      </c>
      <c r="Z29" s="12">
        <v>1.8010963194988252</v>
      </c>
      <c r="AA29" s="12">
        <v>0.05220569042025581</v>
      </c>
      <c r="AB29" s="12">
        <v>0.261028452101279</v>
      </c>
      <c r="AC29" s="12">
        <v>2.531975985382407</v>
      </c>
      <c r="AD29" s="12">
        <v>28.373792743409034</v>
      </c>
      <c r="AE29" s="12">
        <v>1.357347950926651</v>
      </c>
    </row>
    <row r="30" spans="1:31" ht="12.75">
      <c r="A30" s="13">
        <v>27</v>
      </c>
      <c r="B30" s="13" t="s">
        <v>355</v>
      </c>
      <c r="C30" s="11">
        <v>874</v>
      </c>
      <c r="D30" s="11">
        <v>1102</v>
      </c>
      <c r="E30" s="13">
        <v>1528</v>
      </c>
      <c r="F30" s="13">
        <v>1498</v>
      </c>
      <c r="G30" s="13">
        <v>450</v>
      </c>
      <c r="H30" s="11">
        <v>293</v>
      </c>
      <c r="I30" s="11">
        <v>184</v>
      </c>
      <c r="J30" s="11">
        <v>742</v>
      </c>
      <c r="K30" s="11">
        <v>103</v>
      </c>
      <c r="L30" s="11">
        <v>0</v>
      </c>
      <c r="M30" s="11">
        <v>18</v>
      </c>
      <c r="N30" s="11">
        <v>210</v>
      </c>
      <c r="O30" s="14">
        <v>7002</v>
      </c>
      <c r="P30" s="14">
        <v>2135</v>
      </c>
      <c r="Q30" s="11">
        <v>122</v>
      </c>
      <c r="R30" s="12">
        <v>12.482147957726363</v>
      </c>
      <c r="S30" s="12">
        <v>15.73836046843759</v>
      </c>
      <c r="T30" s="12">
        <v>21.822336475292772</v>
      </c>
      <c r="U30" s="12">
        <v>21.39388746072551</v>
      </c>
      <c r="V30" s="12">
        <v>6.426735218508997</v>
      </c>
      <c r="W30" s="12">
        <v>4.184518708940303</v>
      </c>
      <c r="X30" s="12">
        <v>2.627820622679234</v>
      </c>
      <c r="Y30" s="12">
        <v>10.59697229363039</v>
      </c>
      <c r="Z30" s="12">
        <v>1.471008283347615</v>
      </c>
      <c r="AA30" s="12">
        <v>0</v>
      </c>
      <c r="AB30" s="12">
        <v>0.2570694087403599</v>
      </c>
      <c r="AC30" s="12">
        <v>2.999143101970865</v>
      </c>
      <c r="AD30" s="12">
        <v>30.491288203370466</v>
      </c>
      <c r="AE30" s="12">
        <v>1.7423593259068837</v>
      </c>
    </row>
    <row r="31" spans="1:31" ht="12.75">
      <c r="A31" s="13">
        <v>28</v>
      </c>
      <c r="B31" s="13" t="s">
        <v>110</v>
      </c>
      <c r="C31" s="11">
        <v>456</v>
      </c>
      <c r="D31" s="11">
        <v>492</v>
      </c>
      <c r="E31" s="13">
        <v>790</v>
      </c>
      <c r="F31" s="13">
        <v>829</v>
      </c>
      <c r="G31" s="13">
        <v>224</v>
      </c>
      <c r="H31" s="11">
        <v>205</v>
      </c>
      <c r="I31" s="11">
        <v>82</v>
      </c>
      <c r="J31" s="11">
        <v>303</v>
      </c>
      <c r="K31" s="11">
        <v>81</v>
      </c>
      <c r="L31" s="11">
        <v>0</v>
      </c>
      <c r="M31" s="11">
        <v>9</v>
      </c>
      <c r="N31" s="11">
        <v>113</v>
      </c>
      <c r="O31" s="14">
        <v>3584</v>
      </c>
      <c r="P31" s="14">
        <v>1076</v>
      </c>
      <c r="Q31" s="11">
        <v>118</v>
      </c>
      <c r="R31" s="12">
        <v>12.723214285714285</v>
      </c>
      <c r="S31" s="12">
        <v>13.727678571428573</v>
      </c>
      <c r="T31" s="12">
        <v>22.042410714285715</v>
      </c>
      <c r="U31" s="12">
        <v>23.130580357142858</v>
      </c>
      <c r="V31" s="12">
        <v>6.25</v>
      </c>
      <c r="W31" s="12">
        <v>5.719866071428571</v>
      </c>
      <c r="X31" s="12">
        <v>2.2879464285714284</v>
      </c>
      <c r="Y31" s="12">
        <v>8.454241071428571</v>
      </c>
      <c r="Z31" s="12">
        <v>2.260044642857143</v>
      </c>
      <c r="AA31" s="12">
        <v>0</v>
      </c>
      <c r="AB31" s="12">
        <v>0.25111607142857145</v>
      </c>
      <c r="AC31" s="12">
        <v>3.1529017857142856</v>
      </c>
      <c r="AD31" s="12">
        <v>30.02232142857143</v>
      </c>
      <c r="AE31" s="12">
        <v>3.2924107142857144</v>
      </c>
    </row>
    <row r="32" spans="1:31" ht="12.75">
      <c r="A32" s="13">
        <v>29</v>
      </c>
      <c r="B32" s="13" t="s">
        <v>356</v>
      </c>
      <c r="C32" s="11">
        <v>665</v>
      </c>
      <c r="D32" s="11">
        <v>557</v>
      </c>
      <c r="E32" s="13">
        <v>739</v>
      </c>
      <c r="F32" s="13">
        <v>589</v>
      </c>
      <c r="G32" s="13">
        <v>212</v>
      </c>
      <c r="H32" s="11">
        <v>265</v>
      </c>
      <c r="I32" s="11">
        <v>118</v>
      </c>
      <c r="J32" s="11">
        <v>451</v>
      </c>
      <c r="K32" s="11">
        <v>84</v>
      </c>
      <c r="L32" s="11">
        <v>1</v>
      </c>
      <c r="M32" s="11">
        <v>11</v>
      </c>
      <c r="N32" s="11">
        <v>103</v>
      </c>
      <c r="O32" s="14">
        <v>3795</v>
      </c>
      <c r="P32" s="14">
        <v>1615</v>
      </c>
      <c r="Q32" s="11">
        <v>143</v>
      </c>
      <c r="R32" s="12">
        <v>17.523056653491437</v>
      </c>
      <c r="S32" s="12">
        <v>14.677206851119895</v>
      </c>
      <c r="T32" s="12">
        <v>19.4729907773386</v>
      </c>
      <c r="U32" s="12">
        <v>15.520421607378129</v>
      </c>
      <c r="V32" s="12">
        <v>5.586297760210804</v>
      </c>
      <c r="W32" s="12">
        <v>6.982872200263504</v>
      </c>
      <c r="X32" s="12">
        <v>3.1093544137022397</v>
      </c>
      <c r="Y32" s="12">
        <v>11.884057971014492</v>
      </c>
      <c r="Z32" s="12">
        <v>2.2134387351778657</v>
      </c>
      <c r="AA32" s="12">
        <v>0.026350461133069828</v>
      </c>
      <c r="AB32" s="12">
        <v>0.2898550724637681</v>
      </c>
      <c r="AC32" s="12">
        <v>2.7140974967061924</v>
      </c>
      <c r="AD32" s="12">
        <v>42.55599472990777</v>
      </c>
      <c r="AE32" s="12">
        <v>3.768115942028986</v>
      </c>
    </row>
    <row r="33" spans="1:31" ht="12.75">
      <c r="A33" s="13">
        <v>30</v>
      </c>
      <c r="B33" s="13" t="s">
        <v>357</v>
      </c>
      <c r="C33" s="11">
        <v>406</v>
      </c>
      <c r="D33" s="11">
        <v>396</v>
      </c>
      <c r="E33" s="13">
        <v>593</v>
      </c>
      <c r="F33" s="13">
        <v>636</v>
      </c>
      <c r="G33" s="13">
        <v>185</v>
      </c>
      <c r="H33" s="11">
        <v>205</v>
      </c>
      <c r="I33" s="11">
        <v>82</v>
      </c>
      <c r="J33" s="11">
        <v>371</v>
      </c>
      <c r="K33" s="11">
        <v>67</v>
      </c>
      <c r="L33" s="11">
        <v>0</v>
      </c>
      <c r="M33" s="11">
        <v>12</v>
      </c>
      <c r="N33" s="11">
        <v>113</v>
      </c>
      <c r="O33" s="14">
        <v>3066</v>
      </c>
      <c r="P33" s="14">
        <v>1089</v>
      </c>
      <c r="Q33" s="11">
        <v>101</v>
      </c>
      <c r="R33" s="12">
        <v>13.24200913242009</v>
      </c>
      <c r="S33" s="12">
        <v>12.915851272015654</v>
      </c>
      <c r="T33" s="12">
        <v>19.34116112198304</v>
      </c>
      <c r="U33" s="12">
        <v>20.743639921722114</v>
      </c>
      <c r="V33" s="12">
        <v>6.033920417482061</v>
      </c>
      <c r="W33" s="12">
        <v>6.6862361382909326</v>
      </c>
      <c r="X33" s="12">
        <v>2.674494455316373</v>
      </c>
      <c r="Y33" s="12">
        <v>12.100456621004566</v>
      </c>
      <c r="Z33" s="12">
        <v>2.1852576647097193</v>
      </c>
      <c r="AA33" s="12">
        <v>0</v>
      </c>
      <c r="AB33" s="12">
        <v>0.3913894324853229</v>
      </c>
      <c r="AC33" s="12">
        <v>3.685583822570124</v>
      </c>
      <c r="AD33" s="12">
        <v>35.51859099804305</v>
      </c>
      <c r="AE33" s="12">
        <v>3.294194390084801</v>
      </c>
    </row>
    <row r="34" spans="1:31" ht="12.75">
      <c r="A34" s="13">
        <v>31</v>
      </c>
      <c r="B34" s="13" t="s">
        <v>358</v>
      </c>
      <c r="C34" s="11">
        <v>587</v>
      </c>
      <c r="D34" s="11">
        <v>455</v>
      </c>
      <c r="E34" s="13">
        <v>725</v>
      </c>
      <c r="F34" s="13">
        <v>646</v>
      </c>
      <c r="G34" s="13">
        <v>205</v>
      </c>
      <c r="H34" s="11">
        <v>187</v>
      </c>
      <c r="I34" s="11">
        <v>87</v>
      </c>
      <c r="J34" s="11">
        <v>437</v>
      </c>
      <c r="K34" s="11">
        <v>69</v>
      </c>
      <c r="L34" s="11">
        <v>0</v>
      </c>
      <c r="M34" s="11">
        <v>18</v>
      </c>
      <c r="N34" s="11">
        <v>104</v>
      </c>
      <c r="O34" s="14">
        <v>3520</v>
      </c>
      <c r="P34" s="14">
        <v>1400</v>
      </c>
      <c r="Q34" s="11">
        <v>103</v>
      </c>
      <c r="R34" s="12">
        <v>16.676136363636363</v>
      </c>
      <c r="S34" s="12">
        <v>12.926136363636365</v>
      </c>
      <c r="T34" s="12">
        <v>20.59659090909091</v>
      </c>
      <c r="U34" s="12">
        <v>18.352272727272727</v>
      </c>
      <c r="V34" s="12">
        <v>5.823863636363636</v>
      </c>
      <c r="W34" s="12">
        <v>5.3125</v>
      </c>
      <c r="X34" s="12">
        <v>2.471590909090909</v>
      </c>
      <c r="Y34" s="12">
        <v>12.414772727272727</v>
      </c>
      <c r="Z34" s="12">
        <v>1.960227272727273</v>
      </c>
      <c r="AA34" s="12">
        <v>0</v>
      </c>
      <c r="AB34" s="12">
        <v>0.5113636363636364</v>
      </c>
      <c r="AC34" s="12">
        <v>2.9545454545454546</v>
      </c>
      <c r="AD34" s="12">
        <v>39.77272727272727</v>
      </c>
      <c r="AE34" s="12">
        <v>2.9261363636363638</v>
      </c>
    </row>
    <row r="35" spans="1:31" ht="12.75">
      <c r="A35" s="13">
        <v>32</v>
      </c>
      <c r="B35" s="13" t="s">
        <v>359</v>
      </c>
      <c r="C35" s="11">
        <v>235</v>
      </c>
      <c r="D35" s="11">
        <v>459</v>
      </c>
      <c r="E35" s="13">
        <v>336</v>
      </c>
      <c r="F35" s="13">
        <v>193</v>
      </c>
      <c r="G35" s="13">
        <v>28</v>
      </c>
      <c r="H35" s="11">
        <v>34</v>
      </c>
      <c r="I35" s="11">
        <v>37</v>
      </c>
      <c r="J35" s="11">
        <v>79</v>
      </c>
      <c r="K35" s="11">
        <v>14</v>
      </c>
      <c r="L35" s="11">
        <v>78</v>
      </c>
      <c r="M35" s="11">
        <v>2</v>
      </c>
      <c r="N35" s="11">
        <v>166</v>
      </c>
      <c r="O35" s="14">
        <v>1661</v>
      </c>
      <c r="P35" s="14">
        <v>488</v>
      </c>
      <c r="Q35" s="11">
        <v>20</v>
      </c>
      <c r="R35" s="12">
        <v>14.148103552077062</v>
      </c>
      <c r="S35" s="12">
        <v>27.633955448524983</v>
      </c>
      <c r="T35" s="12">
        <v>20.228777844671885</v>
      </c>
      <c r="U35" s="12">
        <v>11.619506321493077</v>
      </c>
      <c r="V35" s="12">
        <v>1.6857314870559903</v>
      </c>
      <c r="W35" s="12">
        <v>2.046959662853703</v>
      </c>
      <c r="X35" s="12">
        <v>2.227573750752559</v>
      </c>
      <c r="Y35" s="12">
        <v>4.7561709813365445</v>
      </c>
      <c r="Z35" s="12">
        <v>0.8428657435279951</v>
      </c>
      <c r="AA35" s="12">
        <v>4.695966285370258</v>
      </c>
      <c r="AB35" s="12">
        <v>0.12040939193257075</v>
      </c>
      <c r="AC35" s="12">
        <v>9.99397953040337</v>
      </c>
      <c r="AD35" s="12">
        <v>29.37989163154726</v>
      </c>
      <c r="AE35" s="12">
        <v>1.2040939193257074</v>
      </c>
    </row>
    <row r="36" spans="1:31" ht="12.75">
      <c r="A36" s="13">
        <v>33</v>
      </c>
      <c r="B36" s="13" t="s">
        <v>111</v>
      </c>
      <c r="C36" s="11">
        <v>512</v>
      </c>
      <c r="D36" s="11">
        <v>443</v>
      </c>
      <c r="E36" s="13">
        <v>801</v>
      </c>
      <c r="F36" s="13">
        <v>903</v>
      </c>
      <c r="G36" s="13">
        <v>267</v>
      </c>
      <c r="H36" s="11">
        <v>165</v>
      </c>
      <c r="I36" s="11">
        <v>107</v>
      </c>
      <c r="J36" s="11">
        <v>446</v>
      </c>
      <c r="K36" s="11">
        <v>72</v>
      </c>
      <c r="L36" s="11">
        <v>0</v>
      </c>
      <c r="M36" s="11">
        <v>7</v>
      </c>
      <c r="N36" s="11">
        <v>104</v>
      </c>
      <c r="O36" s="14">
        <v>3827</v>
      </c>
      <c r="P36" s="14">
        <v>1142</v>
      </c>
      <c r="Q36" s="11">
        <v>53</v>
      </c>
      <c r="R36" s="12">
        <v>13.37862555526522</v>
      </c>
      <c r="S36" s="12">
        <v>11.575646720668932</v>
      </c>
      <c r="T36" s="12">
        <v>20.930232558139537</v>
      </c>
      <c r="U36" s="12">
        <v>23.595505617977526</v>
      </c>
      <c r="V36" s="12">
        <v>6.976744186046512</v>
      </c>
      <c r="W36" s="12">
        <v>4.311471126208518</v>
      </c>
      <c r="X36" s="12">
        <v>2.79592370002613</v>
      </c>
      <c r="Y36" s="12">
        <v>11.654037104781812</v>
      </c>
      <c r="Z36" s="12">
        <v>1.8813692187091717</v>
      </c>
      <c r="AA36" s="12">
        <v>0</v>
      </c>
      <c r="AB36" s="12">
        <v>0.1829108962633917</v>
      </c>
      <c r="AC36" s="12">
        <v>2.717533315913248</v>
      </c>
      <c r="AD36" s="12">
        <v>29.84060621897047</v>
      </c>
      <c r="AE36" s="12">
        <v>1.3848967859942514</v>
      </c>
    </row>
    <row r="37" spans="1:31" ht="12.75">
      <c r="A37" s="13">
        <v>34</v>
      </c>
      <c r="B37" s="13" t="s">
        <v>360</v>
      </c>
      <c r="C37" s="11">
        <v>265</v>
      </c>
      <c r="D37" s="11">
        <v>295</v>
      </c>
      <c r="E37" s="13">
        <v>331</v>
      </c>
      <c r="F37" s="13">
        <v>359</v>
      </c>
      <c r="G37" s="13">
        <v>50</v>
      </c>
      <c r="H37" s="11">
        <v>44</v>
      </c>
      <c r="I37" s="11">
        <v>29</v>
      </c>
      <c r="J37" s="11">
        <v>140</v>
      </c>
      <c r="K37" s="11">
        <v>40</v>
      </c>
      <c r="L37" s="11">
        <v>36</v>
      </c>
      <c r="M37" s="11">
        <v>8</v>
      </c>
      <c r="N37" s="11">
        <v>114</v>
      </c>
      <c r="O37" s="14">
        <v>1711</v>
      </c>
      <c r="P37" s="14">
        <v>574</v>
      </c>
      <c r="Q37" s="11">
        <v>60</v>
      </c>
      <c r="R37" s="12">
        <v>15.488018702513152</v>
      </c>
      <c r="S37" s="12">
        <v>17.24137931034483</v>
      </c>
      <c r="T37" s="12">
        <v>19.34541203974284</v>
      </c>
      <c r="U37" s="12">
        <v>20.981881940385737</v>
      </c>
      <c r="V37" s="12">
        <v>2.922267679719462</v>
      </c>
      <c r="W37" s="12">
        <v>2.571595558153127</v>
      </c>
      <c r="X37" s="12">
        <v>1.694915254237288</v>
      </c>
      <c r="Y37" s="12">
        <v>8.182349503214494</v>
      </c>
      <c r="Z37" s="12">
        <v>2.33781414377557</v>
      </c>
      <c r="AA37" s="12">
        <v>2.104032729398013</v>
      </c>
      <c r="AB37" s="12">
        <v>0.46756282875511396</v>
      </c>
      <c r="AC37" s="12">
        <v>6.662770309760374</v>
      </c>
      <c r="AD37" s="12">
        <v>33.547632963179424</v>
      </c>
      <c r="AE37" s="12">
        <v>3.5067212156633545</v>
      </c>
    </row>
    <row r="38" spans="1:31" ht="12.75">
      <c r="A38" s="13">
        <v>35</v>
      </c>
      <c r="B38" s="13" t="s">
        <v>361</v>
      </c>
      <c r="C38" s="11">
        <v>622</v>
      </c>
      <c r="D38" s="11">
        <v>930</v>
      </c>
      <c r="E38" s="13">
        <v>1584</v>
      </c>
      <c r="F38" s="13">
        <v>1625</v>
      </c>
      <c r="G38" s="13">
        <v>510</v>
      </c>
      <c r="H38" s="11">
        <v>401</v>
      </c>
      <c r="I38" s="11">
        <v>205</v>
      </c>
      <c r="J38" s="11">
        <v>596</v>
      </c>
      <c r="K38" s="11">
        <v>137</v>
      </c>
      <c r="L38" s="11">
        <v>2</v>
      </c>
      <c r="M38" s="11">
        <v>15</v>
      </c>
      <c r="N38" s="11">
        <v>202</v>
      </c>
      <c r="O38" s="14">
        <v>6829</v>
      </c>
      <c r="P38" s="14">
        <v>1799</v>
      </c>
      <c r="Q38" s="11">
        <v>203</v>
      </c>
      <c r="R38" s="12">
        <v>9.108214965587933</v>
      </c>
      <c r="S38" s="12">
        <v>13.618392151120224</v>
      </c>
      <c r="T38" s="12">
        <v>23.195196954166057</v>
      </c>
      <c r="U38" s="12">
        <v>23.795577683408993</v>
      </c>
      <c r="V38" s="12">
        <v>7.468150534485283</v>
      </c>
      <c r="W38" s="12">
        <v>5.872016400644311</v>
      </c>
      <c r="X38" s="12">
        <v>3.0019036462146724</v>
      </c>
      <c r="Y38" s="12">
        <v>8.72748572265339</v>
      </c>
      <c r="Z38" s="12">
        <v>2.006150241616635</v>
      </c>
      <c r="AA38" s="12">
        <v>0.02928686484111876</v>
      </c>
      <c r="AB38" s="12">
        <v>0.2196514863083907</v>
      </c>
      <c r="AC38" s="12">
        <v>2.9579733489529945</v>
      </c>
      <c r="AD38" s="12">
        <v>26.343534924586322</v>
      </c>
      <c r="AE38" s="12">
        <v>2.972616781373554</v>
      </c>
    </row>
    <row r="39" spans="1:31" ht="12.75">
      <c r="A39" s="13">
        <v>36</v>
      </c>
      <c r="B39" s="13" t="s">
        <v>362</v>
      </c>
      <c r="C39" s="11">
        <v>283</v>
      </c>
      <c r="D39" s="11">
        <v>462</v>
      </c>
      <c r="E39" s="13">
        <v>795</v>
      </c>
      <c r="F39" s="13">
        <v>858</v>
      </c>
      <c r="G39" s="13">
        <v>190</v>
      </c>
      <c r="H39" s="11">
        <v>106</v>
      </c>
      <c r="I39" s="11">
        <v>86</v>
      </c>
      <c r="J39" s="11">
        <v>265</v>
      </c>
      <c r="K39" s="11">
        <v>63</v>
      </c>
      <c r="L39" s="11">
        <v>0</v>
      </c>
      <c r="M39" s="11">
        <v>6</v>
      </c>
      <c r="N39" s="11">
        <v>71</v>
      </c>
      <c r="O39" s="14">
        <v>3185</v>
      </c>
      <c r="P39" s="14">
        <v>723</v>
      </c>
      <c r="Q39" s="11">
        <v>36</v>
      </c>
      <c r="R39" s="12">
        <v>8.885400313971742</v>
      </c>
      <c r="S39" s="12">
        <v>14.505494505494507</v>
      </c>
      <c r="T39" s="12">
        <v>24.960753532182103</v>
      </c>
      <c r="U39" s="12">
        <v>26.93877551020408</v>
      </c>
      <c r="V39" s="12">
        <v>5.965463108320251</v>
      </c>
      <c r="W39" s="12">
        <v>3.328100470957614</v>
      </c>
      <c r="X39" s="12">
        <v>2.7001569858712715</v>
      </c>
      <c r="Y39" s="12">
        <v>8.320251177394034</v>
      </c>
      <c r="Z39" s="12">
        <v>1.9780219780219779</v>
      </c>
      <c r="AA39" s="12">
        <v>0</v>
      </c>
      <c r="AB39" s="12">
        <v>0.18838304552590265</v>
      </c>
      <c r="AC39" s="12">
        <v>2.229199372056515</v>
      </c>
      <c r="AD39" s="12">
        <v>22.700156985871274</v>
      </c>
      <c r="AE39" s="12">
        <v>1.130298273155416</v>
      </c>
    </row>
    <row r="40" spans="1:31" ht="12.75">
      <c r="A40" s="13">
        <v>37</v>
      </c>
      <c r="B40" s="13" t="s">
        <v>363</v>
      </c>
      <c r="C40" s="11">
        <v>284</v>
      </c>
      <c r="D40" s="11">
        <v>948</v>
      </c>
      <c r="E40" s="13">
        <v>667</v>
      </c>
      <c r="F40" s="13">
        <v>517</v>
      </c>
      <c r="G40" s="13">
        <v>67</v>
      </c>
      <c r="H40" s="11">
        <v>110</v>
      </c>
      <c r="I40" s="11">
        <v>51</v>
      </c>
      <c r="J40" s="11">
        <v>78</v>
      </c>
      <c r="K40" s="11">
        <v>49</v>
      </c>
      <c r="L40" s="11">
        <v>152</v>
      </c>
      <c r="M40" s="11">
        <v>2</v>
      </c>
      <c r="N40" s="11">
        <v>441</v>
      </c>
      <c r="O40" s="14">
        <v>3366</v>
      </c>
      <c r="P40" s="14">
        <v>774</v>
      </c>
      <c r="Q40" s="11">
        <v>50</v>
      </c>
      <c r="R40" s="12">
        <v>8.43731431966726</v>
      </c>
      <c r="S40" s="12">
        <v>28.16399286987522</v>
      </c>
      <c r="T40" s="12">
        <v>19.815805109922756</v>
      </c>
      <c r="U40" s="12">
        <v>15.359477124183007</v>
      </c>
      <c r="V40" s="12">
        <v>1.9904931669637551</v>
      </c>
      <c r="W40" s="12">
        <v>3.2679738562091507</v>
      </c>
      <c r="X40" s="12">
        <v>1.5151515151515151</v>
      </c>
      <c r="Y40" s="12">
        <v>2.3172905525846703</v>
      </c>
      <c r="Z40" s="12">
        <v>1.4557338086749851</v>
      </c>
      <c r="AA40" s="12">
        <v>4.515745692216281</v>
      </c>
      <c r="AB40" s="12">
        <v>0.05941770647653001</v>
      </c>
      <c r="AC40" s="12">
        <v>13.101604278074866</v>
      </c>
      <c r="AD40" s="12">
        <v>22.994652406417114</v>
      </c>
      <c r="AE40" s="12">
        <v>1.4854426619132501</v>
      </c>
    </row>
    <row r="41" spans="1:31" ht="12.75">
      <c r="A41" s="13">
        <v>38</v>
      </c>
      <c r="B41" s="13" t="s">
        <v>364</v>
      </c>
      <c r="C41" s="11">
        <v>420</v>
      </c>
      <c r="D41" s="11">
        <v>654</v>
      </c>
      <c r="E41" s="13">
        <v>511</v>
      </c>
      <c r="F41" s="13">
        <v>742</v>
      </c>
      <c r="G41" s="13">
        <v>187</v>
      </c>
      <c r="H41" s="11">
        <v>108</v>
      </c>
      <c r="I41" s="11">
        <v>91</v>
      </c>
      <c r="J41" s="11">
        <v>335</v>
      </c>
      <c r="K41" s="11">
        <v>105</v>
      </c>
      <c r="L41" s="11">
        <v>41</v>
      </c>
      <c r="M41" s="11">
        <v>7</v>
      </c>
      <c r="N41" s="11">
        <v>223</v>
      </c>
      <c r="O41" s="14">
        <v>3424</v>
      </c>
      <c r="P41" s="14">
        <v>1024</v>
      </c>
      <c r="Q41" s="11">
        <v>61</v>
      </c>
      <c r="R41" s="12">
        <v>12.266355140186915</v>
      </c>
      <c r="S41" s="12">
        <v>19.100467289719624</v>
      </c>
      <c r="T41" s="12">
        <v>14.924065420560748</v>
      </c>
      <c r="U41" s="12">
        <v>21.67056074766355</v>
      </c>
      <c r="V41" s="12">
        <v>5.461448598130842</v>
      </c>
      <c r="W41" s="12">
        <v>3.1542056074766354</v>
      </c>
      <c r="X41" s="12">
        <v>2.6577102803738315</v>
      </c>
      <c r="Y41" s="12">
        <v>9.783878504672897</v>
      </c>
      <c r="Z41" s="12">
        <v>3.066588785046729</v>
      </c>
      <c r="AA41" s="12">
        <v>1.197429906542056</v>
      </c>
      <c r="AB41" s="12">
        <v>0.20443925233644858</v>
      </c>
      <c r="AC41" s="12">
        <v>6.51285046728972</v>
      </c>
      <c r="AD41" s="12">
        <v>29.906542056074763</v>
      </c>
      <c r="AE41" s="12">
        <v>1.7815420560747661</v>
      </c>
    </row>
    <row r="42" spans="1:31" ht="12.75">
      <c r="A42" s="13">
        <v>39</v>
      </c>
      <c r="B42" s="13" t="s">
        <v>112</v>
      </c>
      <c r="C42" s="11">
        <v>451</v>
      </c>
      <c r="D42" s="11">
        <v>520</v>
      </c>
      <c r="E42" s="13">
        <v>736</v>
      </c>
      <c r="F42" s="13">
        <v>750</v>
      </c>
      <c r="G42" s="13">
        <v>265</v>
      </c>
      <c r="H42" s="11">
        <v>179</v>
      </c>
      <c r="I42" s="11">
        <v>125</v>
      </c>
      <c r="J42" s="11">
        <v>324</v>
      </c>
      <c r="K42" s="11">
        <v>79</v>
      </c>
      <c r="L42" s="11">
        <v>0</v>
      </c>
      <c r="M42" s="11">
        <v>12</v>
      </c>
      <c r="N42" s="11">
        <v>118</v>
      </c>
      <c r="O42" s="14">
        <v>3559</v>
      </c>
      <c r="P42" s="14">
        <v>1133</v>
      </c>
      <c r="Q42" s="11">
        <v>111</v>
      </c>
      <c r="R42" s="12">
        <v>12.67209890418657</v>
      </c>
      <c r="S42" s="12">
        <v>14.610845743186287</v>
      </c>
      <c r="T42" s="12">
        <v>20.67996628266367</v>
      </c>
      <c r="U42" s="12">
        <v>21.073335206518685</v>
      </c>
      <c r="V42" s="12">
        <v>7.445911772969935</v>
      </c>
      <c r="W42" s="12">
        <v>5.029502669289126</v>
      </c>
      <c r="X42" s="12">
        <v>3.512222534419781</v>
      </c>
      <c r="Y42" s="12">
        <v>9.103680809216073</v>
      </c>
      <c r="Z42" s="12">
        <v>2.2197246417533014</v>
      </c>
      <c r="AA42" s="12">
        <v>0</v>
      </c>
      <c r="AB42" s="12">
        <v>0.337173363304299</v>
      </c>
      <c r="AC42" s="12">
        <v>3.315538072492273</v>
      </c>
      <c r="AD42" s="12">
        <v>31.834785051980894</v>
      </c>
      <c r="AE42" s="12">
        <v>3.1188536105647655</v>
      </c>
    </row>
    <row r="43" spans="1:31" ht="12.75">
      <c r="A43" s="13">
        <v>40</v>
      </c>
      <c r="B43" s="13" t="s">
        <v>365</v>
      </c>
      <c r="C43" s="11">
        <v>563</v>
      </c>
      <c r="D43" s="11">
        <v>476</v>
      </c>
      <c r="E43" s="13">
        <v>871</v>
      </c>
      <c r="F43" s="13">
        <v>625</v>
      </c>
      <c r="G43" s="13">
        <v>239</v>
      </c>
      <c r="H43" s="11">
        <v>193</v>
      </c>
      <c r="I43" s="11">
        <v>91</v>
      </c>
      <c r="J43" s="11">
        <v>487</v>
      </c>
      <c r="K43" s="11">
        <v>75</v>
      </c>
      <c r="L43" s="11">
        <v>0</v>
      </c>
      <c r="M43" s="11">
        <v>10</v>
      </c>
      <c r="N43" s="11">
        <v>153</v>
      </c>
      <c r="O43" s="14">
        <v>3783</v>
      </c>
      <c r="P43" s="14">
        <v>1501</v>
      </c>
      <c r="Q43" s="11">
        <v>142</v>
      </c>
      <c r="R43" s="12">
        <v>14.882368490615914</v>
      </c>
      <c r="S43" s="12">
        <v>12.582606397039386</v>
      </c>
      <c r="T43" s="12">
        <v>23.02405498281787</v>
      </c>
      <c r="U43" s="12">
        <v>16.521279407877344</v>
      </c>
      <c r="V43" s="12">
        <v>6.317737245572297</v>
      </c>
      <c r="W43" s="12">
        <v>5.101771081152524</v>
      </c>
      <c r="X43" s="12">
        <v>2.405498281786942</v>
      </c>
      <c r="Y43" s="12">
        <v>12.873380914618027</v>
      </c>
      <c r="Z43" s="12">
        <v>1.9825535289452814</v>
      </c>
      <c r="AA43" s="12">
        <v>0</v>
      </c>
      <c r="AB43" s="12">
        <v>0.26434047052603754</v>
      </c>
      <c r="AC43" s="12">
        <v>4.044409199048374</v>
      </c>
      <c r="AD43" s="12">
        <v>39.677504625958235</v>
      </c>
      <c r="AE43" s="12">
        <v>3.753634681469733</v>
      </c>
    </row>
    <row r="44" spans="1:31" ht="12.75">
      <c r="A44" s="13">
        <v>41</v>
      </c>
      <c r="B44" s="13" t="s">
        <v>366</v>
      </c>
      <c r="C44" s="11">
        <v>313</v>
      </c>
      <c r="D44" s="11">
        <v>862</v>
      </c>
      <c r="E44" s="13">
        <v>791</v>
      </c>
      <c r="F44" s="13">
        <v>591</v>
      </c>
      <c r="G44" s="13">
        <v>112</v>
      </c>
      <c r="H44" s="11">
        <v>109</v>
      </c>
      <c r="I44" s="11">
        <v>69</v>
      </c>
      <c r="J44" s="11">
        <v>108</v>
      </c>
      <c r="K44" s="11">
        <v>86</v>
      </c>
      <c r="L44" s="11">
        <v>194</v>
      </c>
      <c r="M44" s="11">
        <v>12</v>
      </c>
      <c r="N44" s="11">
        <v>610</v>
      </c>
      <c r="O44" s="14">
        <v>3857</v>
      </c>
      <c r="P44" s="14">
        <v>785</v>
      </c>
      <c r="Q44" s="11">
        <v>59</v>
      </c>
      <c r="R44" s="12">
        <v>8.115115374643505</v>
      </c>
      <c r="S44" s="12">
        <v>22.348975887995852</v>
      </c>
      <c r="T44" s="12">
        <v>20.508166969147005</v>
      </c>
      <c r="U44" s="12">
        <v>15.322789732953071</v>
      </c>
      <c r="V44" s="12">
        <v>2.9038112522686026</v>
      </c>
      <c r="W44" s="12">
        <v>2.8260305937256933</v>
      </c>
      <c r="X44" s="12">
        <v>1.7889551464869071</v>
      </c>
      <c r="Y44" s="12">
        <v>2.8001037075447237</v>
      </c>
      <c r="Z44" s="12">
        <v>2.229712211563391</v>
      </c>
      <c r="AA44" s="12">
        <v>5.029815919108115</v>
      </c>
      <c r="AB44" s="12">
        <v>0.311122634171636</v>
      </c>
      <c r="AC44" s="12">
        <v>15.815400570391496</v>
      </c>
      <c r="AD44" s="12">
        <v>20.352605652061186</v>
      </c>
      <c r="AE44" s="12">
        <v>1.5296862846772104</v>
      </c>
    </row>
    <row r="45" spans="1:31" s="25" customFormat="1" ht="12.75">
      <c r="A45" s="25">
        <v>42</v>
      </c>
      <c r="B45" s="25" t="s">
        <v>113</v>
      </c>
      <c r="C45" s="16">
        <v>1037</v>
      </c>
      <c r="D45" s="16">
        <v>875</v>
      </c>
      <c r="E45" s="25">
        <v>1476</v>
      </c>
      <c r="F45" s="25">
        <v>1527</v>
      </c>
      <c r="G45" s="25">
        <v>498</v>
      </c>
      <c r="H45" s="16">
        <v>280</v>
      </c>
      <c r="I45" s="16">
        <v>238</v>
      </c>
      <c r="J45" s="16">
        <v>838</v>
      </c>
      <c r="K45" s="16">
        <v>109</v>
      </c>
      <c r="L45" s="16">
        <v>5</v>
      </c>
      <c r="M45" s="16">
        <v>23</v>
      </c>
      <c r="N45" s="16">
        <v>242</v>
      </c>
      <c r="O45" s="137">
        <v>7148</v>
      </c>
      <c r="P45" s="137">
        <v>2227</v>
      </c>
      <c r="Q45" s="16">
        <v>105</v>
      </c>
      <c r="R45" s="30">
        <v>14.507554560716285</v>
      </c>
      <c r="S45" s="30">
        <v>12.241186345831</v>
      </c>
      <c r="T45" s="30">
        <v>20.64913262451035</v>
      </c>
      <c r="U45" s="30">
        <v>21.362618914381645</v>
      </c>
      <c r="V45" s="30">
        <v>6.966983771684387</v>
      </c>
      <c r="W45" s="30">
        <v>3.917179630665921</v>
      </c>
      <c r="X45" s="30">
        <v>3.329602686066033</v>
      </c>
      <c r="Y45" s="30">
        <v>11.723559037493004</v>
      </c>
      <c r="Z45" s="30">
        <v>1.5249020705092333</v>
      </c>
      <c r="AA45" s="30">
        <v>0.06994963626189143</v>
      </c>
      <c r="AB45" s="30">
        <v>0.32176832680470063</v>
      </c>
      <c r="AC45" s="30">
        <v>3.3855623950755453</v>
      </c>
      <c r="AD45" s="30">
        <v>31.155567991046446</v>
      </c>
      <c r="AE45" s="30">
        <v>1.4689423614997204</v>
      </c>
    </row>
    <row r="46" spans="1:31" ht="12.75">
      <c r="A46" s="13">
        <v>43</v>
      </c>
      <c r="B46" s="13" t="s">
        <v>367</v>
      </c>
      <c r="C46" s="11">
        <v>399</v>
      </c>
      <c r="D46" s="11">
        <v>463</v>
      </c>
      <c r="E46" s="13">
        <v>936</v>
      </c>
      <c r="F46" s="13">
        <v>953</v>
      </c>
      <c r="G46" s="13">
        <v>300</v>
      </c>
      <c r="H46" s="11">
        <v>183</v>
      </c>
      <c r="I46" s="11">
        <v>96</v>
      </c>
      <c r="J46" s="11">
        <v>370</v>
      </c>
      <c r="K46" s="11">
        <v>61</v>
      </c>
      <c r="L46" s="11">
        <v>0</v>
      </c>
      <c r="M46" s="11">
        <v>11</v>
      </c>
      <c r="N46" s="11">
        <v>105</v>
      </c>
      <c r="O46" s="14">
        <v>3877</v>
      </c>
      <c r="P46" s="14">
        <v>1006</v>
      </c>
      <c r="Q46" s="11">
        <v>71</v>
      </c>
      <c r="R46" s="12">
        <v>10.291462470982719</v>
      </c>
      <c r="S46" s="12">
        <v>11.942223368583956</v>
      </c>
      <c r="T46" s="12">
        <v>24.142378127418105</v>
      </c>
      <c r="U46" s="12">
        <v>24.580861490843436</v>
      </c>
      <c r="V46" s="12">
        <v>7.7379417075058035</v>
      </c>
      <c r="W46" s="12">
        <v>4.72014444157854</v>
      </c>
      <c r="X46" s="12">
        <v>2.476141346401857</v>
      </c>
      <c r="Y46" s="12">
        <v>9.543461439257158</v>
      </c>
      <c r="Z46" s="12">
        <v>1.57338148052618</v>
      </c>
      <c r="AA46" s="12">
        <v>0</v>
      </c>
      <c r="AB46" s="12">
        <v>0.2837245292752128</v>
      </c>
      <c r="AC46" s="12">
        <v>2.708279597627031</v>
      </c>
      <c r="AD46" s="12">
        <v>25.947897859169462</v>
      </c>
      <c r="AE46" s="12">
        <v>1.8313128707763735</v>
      </c>
    </row>
    <row r="47" spans="1:31" ht="12.75">
      <c r="A47" s="13">
        <v>44</v>
      </c>
      <c r="B47" s="13" t="s">
        <v>368</v>
      </c>
      <c r="C47" s="11">
        <v>784</v>
      </c>
      <c r="D47" s="11">
        <v>1043</v>
      </c>
      <c r="E47" s="13">
        <v>1665</v>
      </c>
      <c r="F47" s="13">
        <v>1778</v>
      </c>
      <c r="G47" s="13">
        <v>539</v>
      </c>
      <c r="H47" s="11">
        <v>316</v>
      </c>
      <c r="I47" s="11">
        <v>177</v>
      </c>
      <c r="J47" s="11">
        <v>603</v>
      </c>
      <c r="K47" s="11">
        <v>162</v>
      </c>
      <c r="L47" s="11">
        <v>0</v>
      </c>
      <c r="M47" s="11">
        <v>16</v>
      </c>
      <c r="N47" s="11">
        <v>233</v>
      </c>
      <c r="O47" s="14">
        <v>7316</v>
      </c>
      <c r="P47" s="14">
        <v>1816</v>
      </c>
      <c r="Q47" s="11">
        <v>169</v>
      </c>
      <c r="R47" s="12">
        <v>10.716238381629307</v>
      </c>
      <c r="S47" s="12">
        <v>14.256424275560414</v>
      </c>
      <c r="T47" s="12">
        <v>22.758337889557133</v>
      </c>
      <c r="U47" s="12">
        <v>24.302897758337892</v>
      </c>
      <c r="V47" s="12">
        <v>7.367413887370147</v>
      </c>
      <c r="W47" s="12">
        <v>4.319300164024057</v>
      </c>
      <c r="X47" s="12">
        <v>2.4193548387096775</v>
      </c>
      <c r="Y47" s="12">
        <v>8.24220885729907</v>
      </c>
      <c r="Z47" s="12">
        <v>2.2143247676325863</v>
      </c>
      <c r="AA47" s="12">
        <v>0</v>
      </c>
      <c r="AB47" s="12">
        <v>0.2186987424822307</v>
      </c>
      <c r="AC47" s="12">
        <v>3.184800437397485</v>
      </c>
      <c r="AD47" s="12">
        <v>24.822307271733187</v>
      </c>
      <c r="AE47" s="12">
        <v>2.310005467468562</v>
      </c>
    </row>
    <row r="48" spans="1:31" ht="12.75">
      <c r="A48" s="13">
        <v>45</v>
      </c>
      <c r="B48" s="13" t="s">
        <v>369</v>
      </c>
      <c r="C48" s="11">
        <v>393</v>
      </c>
      <c r="D48" s="11">
        <v>484</v>
      </c>
      <c r="E48" s="13">
        <v>983</v>
      </c>
      <c r="F48" s="13">
        <v>921</v>
      </c>
      <c r="G48" s="13">
        <v>280</v>
      </c>
      <c r="H48" s="11">
        <v>149</v>
      </c>
      <c r="I48" s="11">
        <v>90</v>
      </c>
      <c r="J48" s="11">
        <v>357</v>
      </c>
      <c r="K48" s="11">
        <v>79</v>
      </c>
      <c r="L48" s="11">
        <v>1</v>
      </c>
      <c r="M48" s="11">
        <v>10</v>
      </c>
      <c r="N48" s="11">
        <v>104</v>
      </c>
      <c r="O48" s="14">
        <v>3851</v>
      </c>
      <c r="P48" s="14">
        <v>931</v>
      </c>
      <c r="Q48" s="11">
        <v>58</v>
      </c>
      <c r="R48" s="12">
        <v>10.20514152168268</v>
      </c>
      <c r="S48" s="12">
        <v>12.568164113217344</v>
      </c>
      <c r="T48" s="12">
        <v>25.525837444819526</v>
      </c>
      <c r="U48" s="12">
        <v>23.915866008828875</v>
      </c>
      <c r="V48" s="12">
        <v>7.270838743183589</v>
      </c>
      <c r="W48" s="12">
        <v>3.8691249026226955</v>
      </c>
      <c r="X48" s="12">
        <v>2.337055310309011</v>
      </c>
      <c r="Y48" s="12">
        <v>9.270319397559074</v>
      </c>
      <c r="Z48" s="12">
        <v>2.0514152168267983</v>
      </c>
      <c r="AA48" s="12">
        <v>0.025967281225655673</v>
      </c>
      <c r="AB48" s="12">
        <v>0.25967281225655675</v>
      </c>
      <c r="AC48" s="12">
        <v>2.70059724746819</v>
      </c>
      <c r="AD48" s="12">
        <v>24.175538821085432</v>
      </c>
      <c r="AE48" s="12">
        <v>1.5061023110880292</v>
      </c>
    </row>
    <row r="49" spans="1:31" ht="12.75">
      <c r="A49" s="13">
        <v>46</v>
      </c>
      <c r="B49" s="13" t="s">
        <v>114</v>
      </c>
      <c r="C49" s="11">
        <v>944</v>
      </c>
      <c r="D49" s="11">
        <v>1292</v>
      </c>
      <c r="E49" s="13">
        <v>1718</v>
      </c>
      <c r="F49" s="13">
        <v>1674</v>
      </c>
      <c r="G49" s="13">
        <v>488</v>
      </c>
      <c r="H49" s="11">
        <v>414</v>
      </c>
      <c r="I49" s="11">
        <v>214</v>
      </c>
      <c r="J49" s="11">
        <v>751</v>
      </c>
      <c r="K49" s="11">
        <v>151</v>
      </c>
      <c r="L49" s="11">
        <v>0</v>
      </c>
      <c r="M49" s="11">
        <v>22</v>
      </c>
      <c r="N49" s="11">
        <v>349</v>
      </c>
      <c r="O49" s="14">
        <v>8017</v>
      </c>
      <c r="P49" s="14">
        <v>2249</v>
      </c>
      <c r="Q49" s="11">
        <v>159</v>
      </c>
      <c r="R49" s="12">
        <v>11.774978171385806</v>
      </c>
      <c r="S49" s="12">
        <v>16.115754022701758</v>
      </c>
      <c r="T49" s="12">
        <v>21.429462392416117</v>
      </c>
      <c r="U49" s="12">
        <v>20.88062866408881</v>
      </c>
      <c r="V49" s="12">
        <v>6.087064986902831</v>
      </c>
      <c r="W49" s="12">
        <v>5.16402644380691</v>
      </c>
      <c r="X49" s="12">
        <v>2.669327678682799</v>
      </c>
      <c r="Y49" s="12">
        <v>9.367593863041037</v>
      </c>
      <c r="Z49" s="12">
        <v>1.883497567668704</v>
      </c>
      <c r="AA49" s="12">
        <v>0</v>
      </c>
      <c r="AB49" s="12">
        <v>0.27441686416365224</v>
      </c>
      <c r="AC49" s="12">
        <v>4.353249345141574</v>
      </c>
      <c r="AD49" s="12">
        <v>28.05288761382063</v>
      </c>
      <c r="AE49" s="12">
        <v>1.9832855182736684</v>
      </c>
    </row>
    <row r="50" spans="1:31" ht="12.75">
      <c r="A50" s="13">
        <v>47</v>
      </c>
      <c r="B50" s="13" t="s">
        <v>370</v>
      </c>
      <c r="C50" s="11">
        <v>660</v>
      </c>
      <c r="D50" s="11">
        <v>1191</v>
      </c>
      <c r="E50" s="13">
        <v>1438</v>
      </c>
      <c r="F50" s="13">
        <v>1460</v>
      </c>
      <c r="G50" s="13">
        <v>387</v>
      </c>
      <c r="H50" s="11">
        <v>467</v>
      </c>
      <c r="I50" s="11">
        <v>243</v>
      </c>
      <c r="J50" s="11">
        <v>512</v>
      </c>
      <c r="K50" s="11">
        <v>137</v>
      </c>
      <c r="L50" s="11">
        <v>3</v>
      </c>
      <c r="M50" s="11">
        <v>13</v>
      </c>
      <c r="N50" s="11">
        <v>270</v>
      </c>
      <c r="O50" s="14">
        <v>6781</v>
      </c>
      <c r="P50" s="14">
        <v>1819</v>
      </c>
      <c r="Q50" s="11">
        <v>216</v>
      </c>
      <c r="R50" s="12">
        <v>9.733077717150863</v>
      </c>
      <c r="S50" s="12">
        <v>17.563781153222237</v>
      </c>
      <c r="T50" s="12">
        <v>21.206311753428697</v>
      </c>
      <c r="U50" s="12">
        <v>21.530747677333725</v>
      </c>
      <c r="V50" s="12">
        <v>5.70712284323846</v>
      </c>
      <c r="W50" s="12">
        <v>6.886889839256746</v>
      </c>
      <c r="X50" s="12">
        <v>3.5835422504055447</v>
      </c>
      <c r="Y50" s="12">
        <v>7.5505087745170325</v>
      </c>
      <c r="Z50" s="12">
        <v>2.020350980681316</v>
      </c>
      <c r="AA50" s="12">
        <v>0.04424126235068574</v>
      </c>
      <c r="AB50" s="12">
        <v>0.19171213685297153</v>
      </c>
      <c r="AC50" s="12">
        <v>3.9817136115617164</v>
      </c>
      <c r="AD50" s="12">
        <v>26.824952071965786</v>
      </c>
      <c r="AE50" s="12">
        <v>3.1853708892493735</v>
      </c>
    </row>
    <row r="51" spans="1:31" ht="12.75">
      <c r="A51" s="13">
        <v>48</v>
      </c>
      <c r="B51" s="13" t="s">
        <v>115</v>
      </c>
      <c r="C51" s="11">
        <v>367</v>
      </c>
      <c r="D51" s="11">
        <v>400</v>
      </c>
      <c r="E51" s="13">
        <v>867</v>
      </c>
      <c r="F51" s="13">
        <v>811</v>
      </c>
      <c r="G51" s="13">
        <v>238</v>
      </c>
      <c r="H51" s="11">
        <v>137</v>
      </c>
      <c r="I51" s="11">
        <v>94</v>
      </c>
      <c r="J51" s="11">
        <v>333</v>
      </c>
      <c r="K51" s="11">
        <v>65</v>
      </c>
      <c r="L51" s="11">
        <v>1</v>
      </c>
      <c r="M51" s="11">
        <v>7</v>
      </c>
      <c r="N51" s="11">
        <v>94</v>
      </c>
      <c r="O51" s="14">
        <v>3414</v>
      </c>
      <c r="P51" s="14">
        <v>891</v>
      </c>
      <c r="Q51" s="11">
        <v>67</v>
      </c>
      <c r="R51" s="12">
        <v>10.749853544229643</v>
      </c>
      <c r="S51" s="12">
        <v>11.716461628588167</v>
      </c>
      <c r="T51" s="12">
        <v>25.395430579964852</v>
      </c>
      <c r="U51" s="12">
        <v>23.75512595196251</v>
      </c>
      <c r="V51" s="12">
        <v>6.971294669009959</v>
      </c>
      <c r="W51" s="12">
        <v>4.012888107791447</v>
      </c>
      <c r="X51" s="12">
        <v>2.753368482718219</v>
      </c>
      <c r="Y51" s="12">
        <v>9.753954305799649</v>
      </c>
      <c r="Z51" s="12">
        <v>1.9039250146455773</v>
      </c>
      <c r="AA51" s="12">
        <v>0.029291154071470416</v>
      </c>
      <c r="AB51" s="12">
        <v>0.2050380785002929</v>
      </c>
      <c r="AC51" s="12">
        <v>2.753368482718219</v>
      </c>
      <c r="AD51" s="12">
        <v>26.098418277680143</v>
      </c>
      <c r="AE51" s="12">
        <v>1.962507322788518</v>
      </c>
    </row>
    <row r="52" spans="1:31" ht="12.75">
      <c r="A52" s="13">
        <v>49</v>
      </c>
      <c r="B52" s="13" t="s">
        <v>371</v>
      </c>
      <c r="C52" s="11">
        <v>502</v>
      </c>
      <c r="D52" s="11">
        <v>489</v>
      </c>
      <c r="E52" s="13">
        <v>937</v>
      </c>
      <c r="F52" s="13">
        <v>827</v>
      </c>
      <c r="G52" s="13">
        <v>269</v>
      </c>
      <c r="H52" s="11">
        <v>154</v>
      </c>
      <c r="I52" s="11">
        <v>77</v>
      </c>
      <c r="J52" s="11">
        <v>536</v>
      </c>
      <c r="K52" s="11">
        <v>57</v>
      </c>
      <c r="L52" s="11">
        <v>0</v>
      </c>
      <c r="M52" s="11">
        <v>14</v>
      </c>
      <c r="N52" s="11">
        <v>112</v>
      </c>
      <c r="O52" s="14">
        <v>3974</v>
      </c>
      <c r="P52" s="14">
        <v>1213</v>
      </c>
      <c r="Q52" s="11">
        <v>37</v>
      </c>
      <c r="R52" s="12">
        <v>12.632108706592854</v>
      </c>
      <c r="S52" s="12">
        <v>12.304982385505788</v>
      </c>
      <c r="T52" s="12">
        <v>23.57825868142929</v>
      </c>
      <c r="U52" s="12">
        <v>20.810266733769502</v>
      </c>
      <c r="V52" s="12">
        <v>6.768998490186211</v>
      </c>
      <c r="W52" s="12">
        <v>3.8751887267237044</v>
      </c>
      <c r="X52" s="12">
        <v>1.9375943633618522</v>
      </c>
      <c r="Y52" s="12">
        <v>13.487669854051335</v>
      </c>
      <c r="Z52" s="12">
        <v>1.4343231001509815</v>
      </c>
      <c r="AA52" s="12">
        <v>0</v>
      </c>
      <c r="AB52" s="12">
        <v>0.35228988424760943</v>
      </c>
      <c r="AC52" s="12">
        <v>2.8183190739808754</v>
      </c>
      <c r="AD52" s="12">
        <v>30.523402113739305</v>
      </c>
      <c r="AE52" s="12">
        <v>0.9310518369401107</v>
      </c>
    </row>
    <row r="53" spans="1:31" ht="12.75">
      <c r="A53" s="13">
        <v>50</v>
      </c>
      <c r="B53" s="13" t="s">
        <v>372</v>
      </c>
      <c r="C53" s="11">
        <v>430</v>
      </c>
      <c r="D53" s="11">
        <v>918</v>
      </c>
      <c r="E53" s="13">
        <v>602</v>
      </c>
      <c r="F53" s="13">
        <v>588</v>
      </c>
      <c r="G53" s="13">
        <v>101</v>
      </c>
      <c r="H53" s="11">
        <v>127</v>
      </c>
      <c r="I53" s="11">
        <v>78</v>
      </c>
      <c r="J53" s="11">
        <v>226</v>
      </c>
      <c r="K53" s="11">
        <v>75</v>
      </c>
      <c r="L53" s="11">
        <v>66</v>
      </c>
      <c r="M53" s="11">
        <v>7</v>
      </c>
      <c r="N53" s="11">
        <v>254</v>
      </c>
      <c r="O53" s="14">
        <v>3472</v>
      </c>
      <c r="P53" s="14">
        <v>1024</v>
      </c>
      <c r="Q53" s="11">
        <v>69</v>
      </c>
      <c r="R53" s="12">
        <v>12.38479262672811</v>
      </c>
      <c r="S53" s="12">
        <v>26.440092165898616</v>
      </c>
      <c r="T53" s="12">
        <v>17.338709677419356</v>
      </c>
      <c r="U53" s="12">
        <v>16.93548387096774</v>
      </c>
      <c r="V53" s="12">
        <v>2.9089861751152073</v>
      </c>
      <c r="W53" s="12">
        <v>3.6578341013824884</v>
      </c>
      <c r="X53" s="12">
        <v>2.2465437788018434</v>
      </c>
      <c r="Y53" s="12">
        <v>6.509216589861751</v>
      </c>
      <c r="Z53" s="12">
        <v>2.160138248847926</v>
      </c>
      <c r="AA53" s="12">
        <v>1.9009216589861753</v>
      </c>
      <c r="AB53" s="12">
        <v>0.20161290322580644</v>
      </c>
      <c r="AC53" s="12">
        <v>7.315668202764977</v>
      </c>
      <c r="AD53" s="12">
        <v>29.493087557603687</v>
      </c>
      <c r="AE53" s="12">
        <v>1.9873271889400923</v>
      </c>
    </row>
    <row r="54" spans="1:31" ht="12.75">
      <c r="A54" s="13">
        <v>51</v>
      </c>
      <c r="B54" s="13" t="s">
        <v>373</v>
      </c>
      <c r="C54" s="11">
        <v>452</v>
      </c>
      <c r="D54" s="11">
        <v>466</v>
      </c>
      <c r="E54" s="13">
        <v>894</v>
      </c>
      <c r="F54" s="13">
        <v>682</v>
      </c>
      <c r="G54" s="13">
        <v>241</v>
      </c>
      <c r="H54" s="11">
        <v>206</v>
      </c>
      <c r="I54" s="11">
        <v>93</v>
      </c>
      <c r="J54" s="11">
        <v>432</v>
      </c>
      <c r="K54" s="11">
        <v>89</v>
      </c>
      <c r="L54" s="11">
        <v>0</v>
      </c>
      <c r="M54" s="11">
        <v>17</v>
      </c>
      <c r="N54" s="11">
        <v>127</v>
      </c>
      <c r="O54" s="14">
        <v>3699</v>
      </c>
      <c r="P54" s="14">
        <v>1378</v>
      </c>
      <c r="Q54" s="11">
        <v>149</v>
      </c>
      <c r="R54" s="12">
        <v>12.219518788861855</v>
      </c>
      <c r="S54" s="12">
        <v>12.597999459313328</v>
      </c>
      <c r="T54" s="12">
        <v>24.168694241686943</v>
      </c>
      <c r="U54" s="12">
        <v>18.43741551770749</v>
      </c>
      <c r="V54" s="12">
        <v>6.515274398486078</v>
      </c>
      <c r="W54" s="12">
        <v>5.569072722357394</v>
      </c>
      <c r="X54" s="12">
        <v>2.51419302514193</v>
      </c>
      <c r="Y54" s="12">
        <v>11.678832116788321</v>
      </c>
      <c r="Z54" s="12">
        <v>2.4060556907272237</v>
      </c>
      <c r="AA54" s="12">
        <v>0</v>
      </c>
      <c r="AB54" s="12">
        <v>0.4595836712625033</v>
      </c>
      <c r="AC54" s="12">
        <v>3.433360367666937</v>
      </c>
      <c r="AD54" s="12">
        <v>37.25331170586645</v>
      </c>
      <c r="AE54" s="12">
        <v>4.028115706947824</v>
      </c>
    </row>
    <row r="55" spans="1:31" ht="12.75">
      <c r="A55" s="13">
        <v>52</v>
      </c>
      <c r="B55" s="13" t="s">
        <v>374</v>
      </c>
      <c r="C55" s="11">
        <v>340</v>
      </c>
      <c r="D55" s="11">
        <v>501</v>
      </c>
      <c r="E55" s="13">
        <v>939</v>
      </c>
      <c r="F55" s="13">
        <v>992</v>
      </c>
      <c r="G55" s="13">
        <v>268</v>
      </c>
      <c r="H55" s="11">
        <v>215</v>
      </c>
      <c r="I55" s="11">
        <v>98</v>
      </c>
      <c r="J55" s="11">
        <v>340</v>
      </c>
      <c r="K55" s="11">
        <v>66</v>
      </c>
      <c r="L55" s="11">
        <v>0</v>
      </c>
      <c r="M55" s="11">
        <v>8</v>
      </c>
      <c r="N55" s="11">
        <v>117</v>
      </c>
      <c r="O55" s="14">
        <v>3884</v>
      </c>
      <c r="P55" s="14">
        <v>951</v>
      </c>
      <c r="Q55" s="11">
        <v>94</v>
      </c>
      <c r="R55" s="12">
        <v>8.753861997940268</v>
      </c>
      <c r="S55" s="12">
        <v>12.899073120494336</v>
      </c>
      <c r="T55" s="12">
        <v>24.176107106076213</v>
      </c>
      <c r="U55" s="12">
        <v>25.540679711637488</v>
      </c>
      <c r="V55" s="12">
        <v>6.90010298661174</v>
      </c>
      <c r="W55" s="12">
        <v>5.535530381050464</v>
      </c>
      <c r="X55" s="12">
        <v>2.5231719876416063</v>
      </c>
      <c r="Y55" s="12">
        <v>8.753861997940268</v>
      </c>
      <c r="Z55" s="12">
        <v>1.6992790937178166</v>
      </c>
      <c r="AA55" s="12">
        <v>0</v>
      </c>
      <c r="AB55" s="12">
        <v>0.20597322348094746</v>
      </c>
      <c r="AC55" s="12">
        <v>3.012358393408857</v>
      </c>
      <c r="AD55" s="12">
        <v>24.48506694129763</v>
      </c>
      <c r="AE55" s="12">
        <v>2.420185375901133</v>
      </c>
    </row>
    <row r="56" spans="1:31" ht="12.75">
      <c r="A56" s="13">
        <v>53</v>
      </c>
      <c r="B56" s="13" t="s">
        <v>116</v>
      </c>
      <c r="C56" s="11">
        <v>387</v>
      </c>
      <c r="D56" s="11">
        <v>667</v>
      </c>
      <c r="E56" s="13">
        <v>946</v>
      </c>
      <c r="F56" s="13">
        <v>1097</v>
      </c>
      <c r="G56" s="13">
        <v>248</v>
      </c>
      <c r="H56" s="11">
        <v>143</v>
      </c>
      <c r="I56" s="11">
        <v>91</v>
      </c>
      <c r="J56" s="11">
        <v>349</v>
      </c>
      <c r="K56" s="11">
        <v>73</v>
      </c>
      <c r="L56" s="11">
        <v>4</v>
      </c>
      <c r="M56" s="11">
        <v>9</v>
      </c>
      <c r="N56" s="11">
        <v>165</v>
      </c>
      <c r="O56" s="14">
        <v>4179</v>
      </c>
      <c r="P56" s="14">
        <v>959</v>
      </c>
      <c r="Q56" s="11">
        <v>64</v>
      </c>
      <c r="R56" s="12">
        <v>9.260588657573582</v>
      </c>
      <c r="S56" s="12">
        <v>15.960756161761186</v>
      </c>
      <c r="T56" s="12">
        <v>22.63699449629098</v>
      </c>
      <c r="U56" s="12">
        <v>26.250299114620724</v>
      </c>
      <c r="V56" s="12">
        <v>5.934434075137593</v>
      </c>
      <c r="W56" s="12">
        <v>3.4218712610672406</v>
      </c>
      <c r="X56" s="12">
        <v>2.1775544388609713</v>
      </c>
      <c r="Y56" s="12">
        <v>8.351280210576693</v>
      </c>
      <c r="Z56" s="12">
        <v>1.7468293850203396</v>
      </c>
      <c r="AA56" s="12">
        <v>0.0957166786312515</v>
      </c>
      <c r="AB56" s="12">
        <v>0.21536252692031585</v>
      </c>
      <c r="AC56" s="12">
        <v>3.9483129935391243</v>
      </c>
      <c r="AD56" s="12">
        <v>22.948073701842546</v>
      </c>
      <c r="AE56" s="12">
        <v>1.531466858100024</v>
      </c>
    </row>
    <row r="57" spans="1:31" ht="12.75">
      <c r="A57" s="13">
        <v>54</v>
      </c>
      <c r="B57" s="13" t="s">
        <v>375</v>
      </c>
      <c r="C57" s="11">
        <v>369</v>
      </c>
      <c r="D57" s="11">
        <v>959</v>
      </c>
      <c r="E57" s="13">
        <v>732</v>
      </c>
      <c r="F57" s="13">
        <v>640</v>
      </c>
      <c r="G57" s="13">
        <v>139</v>
      </c>
      <c r="H57" s="11">
        <v>82</v>
      </c>
      <c r="I57" s="11">
        <v>54</v>
      </c>
      <c r="J57" s="11">
        <v>228</v>
      </c>
      <c r="K57" s="11">
        <v>66</v>
      </c>
      <c r="L57" s="11">
        <v>68</v>
      </c>
      <c r="M57" s="11">
        <v>8</v>
      </c>
      <c r="N57" s="11">
        <v>384</v>
      </c>
      <c r="O57" s="14">
        <v>3729</v>
      </c>
      <c r="P57" s="14">
        <v>903</v>
      </c>
      <c r="Q57" s="11">
        <v>53</v>
      </c>
      <c r="R57" s="12">
        <v>9.895414320193082</v>
      </c>
      <c r="S57" s="12">
        <v>25.717350496111557</v>
      </c>
      <c r="T57" s="12">
        <v>19.629927594529363</v>
      </c>
      <c r="U57" s="12">
        <v>17.162778224725127</v>
      </c>
      <c r="V57" s="12">
        <v>3.7275408956824885</v>
      </c>
      <c r="W57" s="12">
        <v>2.198980960042907</v>
      </c>
      <c r="X57" s="12">
        <v>1.4481094127111827</v>
      </c>
      <c r="Y57" s="12">
        <v>6.114239742558326</v>
      </c>
      <c r="Z57" s="12">
        <v>1.7699115044247788</v>
      </c>
      <c r="AA57" s="12">
        <v>1.8235451863770447</v>
      </c>
      <c r="AB57" s="12">
        <v>0.2145347278090641</v>
      </c>
      <c r="AC57" s="12">
        <v>10.297666934835076</v>
      </c>
      <c r="AD57" s="12">
        <v>24.215607401448107</v>
      </c>
      <c r="AE57" s="12">
        <v>1.4212925717350495</v>
      </c>
    </row>
    <row r="58" spans="1:31" ht="12.75">
      <c r="A58" s="13">
        <v>55</v>
      </c>
      <c r="B58" s="13" t="s">
        <v>376</v>
      </c>
      <c r="C58" s="11">
        <v>457</v>
      </c>
      <c r="D58" s="11">
        <v>409</v>
      </c>
      <c r="E58" s="13">
        <v>709</v>
      </c>
      <c r="F58" s="13">
        <v>649</v>
      </c>
      <c r="G58" s="13">
        <v>257</v>
      </c>
      <c r="H58" s="11">
        <v>226</v>
      </c>
      <c r="I58" s="11">
        <v>100</v>
      </c>
      <c r="J58" s="11">
        <v>371</v>
      </c>
      <c r="K58" s="11">
        <v>58</v>
      </c>
      <c r="L58" s="11">
        <v>0</v>
      </c>
      <c r="M58" s="11">
        <v>9</v>
      </c>
      <c r="N58" s="11">
        <v>77</v>
      </c>
      <c r="O58" s="14">
        <v>3322</v>
      </c>
      <c r="P58" s="14">
        <v>1149</v>
      </c>
      <c r="Q58" s="11">
        <v>105</v>
      </c>
      <c r="R58" s="12">
        <v>13.756773028296207</v>
      </c>
      <c r="S58" s="12">
        <v>12.311860325105359</v>
      </c>
      <c r="T58" s="12">
        <v>21.342564720048163</v>
      </c>
      <c r="U58" s="12">
        <v>19.5364238410596</v>
      </c>
      <c r="V58" s="12">
        <v>7.73630343166767</v>
      </c>
      <c r="W58" s="12">
        <v>6.803130644190247</v>
      </c>
      <c r="X58" s="12">
        <v>3.0102347983142685</v>
      </c>
      <c r="Y58" s="12">
        <v>11.167971101745938</v>
      </c>
      <c r="Z58" s="12">
        <v>1.745936183022276</v>
      </c>
      <c r="AA58" s="12">
        <v>0</v>
      </c>
      <c r="AB58" s="12">
        <v>0.27092113184828415</v>
      </c>
      <c r="AC58" s="12">
        <v>2.3178807947019866</v>
      </c>
      <c r="AD58" s="12">
        <v>34.58759783263095</v>
      </c>
      <c r="AE58" s="12">
        <v>3.160746538229982</v>
      </c>
    </row>
    <row r="59" spans="1:31" ht="12.75">
      <c r="A59" s="13">
        <v>56</v>
      </c>
      <c r="B59" s="13" t="s">
        <v>377</v>
      </c>
      <c r="C59" s="11">
        <v>475</v>
      </c>
      <c r="D59" s="11">
        <v>570</v>
      </c>
      <c r="E59" s="13">
        <v>812</v>
      </c>
      <c r="F59" s="13">
        <v>658</v>
      </c>
      <c r="G59" s="13">
        <v>223</v>
      </c>
      <c r="H59" s="11">
        <v>239</v>
      </c>
      <c r="I59" s="11">
        <v>90</v>
      </c>
      <c r="J59" s="11">
        <v>340</v>
      </c>
      <c r="K59" s="11">
        <v>78</v>
      </c>
      <c r="L59" s="11">
        <v>0</v>
      </c>
      <c r="M59" s="11">
        <v>10</v>
      </c>
      <c r="N59" s="11">
        <v>101</v>
      </c>
      <c r="O59" s="14">
        <v>3596</v>
      </c>
      <c r="P59" s="14">
        <v>1190</v>
      </c>
      <c r="Q59" s="11">
        <v>114</v>
      </c>
      <c r="R59" s="12">
        <v>13.209121245828698</v>
      </c>
      <c r="S59" s="12">
        <v>15.85094549499444</v>
      </c>
      <c r="T59" s="12">
        <v>22.58064516129032</v>
      </c>
      <c r="U59" s="12">
        <v>18.298109010011125</v>
      </c>
      <c r="V59" s="12">
        <v>6.201334816462737</v>
      </c>
      <c r="W59" s="12">
        <v>6.646273637374861</v>
      </c>
      <c r="X59" s="12">
        <v>2.502780867630701</v>
      </c>
      <c r="Y59" s="12">
        <v>9.454949944382648</v>
      </c>
      <c r="Z59" s="12">
        <v>2.169076751946607</v>
      </c>
      <c r="AA59" s="12">
        <v>0</v>
      </c>
      <c r="AB59" s="12">
        <v>0.27808676307007785</v>
      </c>
      <c r="AC59" s="12">
        <v>2.8086763070077865</v>
      </c>
      <c r="AD59" s="12">
        <v>33.09232480533927</v>
      </c>
      <c r="AE59" s="12">
        <v>3.170189098998888</v>
      </c>
    </row>
    <row r="60" spans="1:31" ht="12.75">
      <c r="A60" s="13">
        <v>57</v>
      </c>
      <c r="B60" s="13" t="s">
        <v>117</v>
      </c>
      <c r="C60" s="11">
        <v>376</v>
      </c>
      <c r="D60" s="11">
        <v>499</v>
      </c>
      <c r="E60" s="13">
        <v>905</v>
      </c>
      <c r="F60" s="13">
        <v>1042</v>
      </c>
      <c r="G60" s="13">
        <v>240</v>
      </c>
      <c r="H60" s="11">
        <v>160</v>
      </c>
      <c r="I60" s="11">
        <v>83</v>
      </c>
      <c r="J60" s="11">
        <v>341</v>
      </c>
      <c r="K60" s="11">
        <v>64</v>
      </c>
      <c r="L60" s="11">
        <v>2</v>
      </c>
      <c r="M60" s="11">
        <v>9</v>
      </c>
      <c r="N60" s="11">
        <v>124</v>
      </c>
      <c r="O60" s="14">
        <v>3845</v>
      </c>
      <c r="P60" s="14">
        <v>892</v>
      </c>
      <c r="Q60" s="11">
        <v>51</v>
      </c>
      <c r="R60" s="12">
        <v>9.77893368010403</v>
      </c>
      <c r="S60" s="12">
        <v>12.977893368010404</v>
      </c>
      <c r="T60" s="12">
        <v>23.5370611183355</v>
      </c>
      <c r="U60" s="12">
        <v>27.100130039011706</v>
      </c>
      <c r="V60" s="12">
        <v>6.241872561768531</v>
      </c>
      <c r="W60" s="12">
        <v>4.161248374512354</v>
      </c>
      <c r="X60" s="12">
        <v>2.1586475942782837</v>
      </c>
      <c r="Y60" s="12">
        <v>8.868660598179453</v>
      </c>
      <c r="Z60" s="12">
        <v>1.6644993498049414</v>
      </c>
      <c r="AA60" s="12">
        <v>0.05201560468140442</v>
      </c>
      <c r="AB60" s="12">
        <v>0.23407022106631986</v>
      </c>
      <c r="AC60" s="12">
        <v>3.2249674902470744</v>
      </c>
      <c r="AD60" s="12">
        <v>23.198959687906374</v>
      </c>
      <c r="AE60" s="12">
        <v>1.3263979193758129</v>
      </c>
    </row>
    <row r="61" spans="1:31" ht="12.75">
      <c r="A61" s="13">
        <v>58</v>
      </c>
      <c r="B61" s="13" t="s">
        <v>378</v>
      </c>
      <c r="C61" s="11">
        <v>486</v>
      </c>
      <c r="D61" s="11">
        <v>623</v>
      </c>
      <c r="E61" s="13">
        <v>693</v>
      </c>
      <c r="F61" s="13">
        <v>770</v>
      </c>
      <c r="G61" s="13">
        <v>234</v>
      </c>
      <c r="H61" s="11">
        <v>334</v>
      </c>
      <c r="I61" s="11">
        <v>158</v>
      </c>
      <c r="J61" s="11">
        <v>341</v>
      </c>
      <c r="K61" s="11">
        <v>201</v>
      </c>
      <c r="L61" s="11">
        <v>0</v>
      </c>
      <c r="M61" s="11">
        <v>10</v>
      </c>
      <c r="N61" s="11">
        <v>216</v>
      </c>
      <c r="O61" s="14">
        <v>4066</v>
      </c>
      <c r="P61" s="14">
        <v>1556</v>
      </c>
      <c r="Q61" s="11">
        <v>276</v>
      </c>
      <c r="R61" s="12">
        <v>11.952779144121987</v>
      </c>
      <c r="S61" s="12">
        <v>15.322183964584358</v>
      </c>
      <c r="T61" s="12">
        <v>17.04377766847024</v>
      </c>
      <c r="U61" s="12">
        <v>18.937530742744713</v>
      </c>
      <c r="V61" s="12">
        <v>5.755041810132808</v>
      </c>
      <c r="W61" s="12">
        <v>8.21446138711264</v>
      </c>
      <c r="X61" s="12">
        <v>3.885882931628136</v>
      </c>
      <c r="Y61" s="12">
        <v>8.38662075750123</v>
      </c>
      <c r="Z61" s="12">
        <v>4.943433349729464</v>
      </c>
      <c r="AA61" s="12">
        <v>0</v>
      </c>
      <c r="AB61" s="12">
        <v>0.24594195769798327</v>
      </c>
      <c r="AC61" s="12">
        <v>5.312346286276439</v>
      </c>
      <c r="AD61" s="12">
        <v>38.268568617806196</v>
      </c>
      <c r="AE61" s="12">
        <v>6.787998032464339</v>
      </c>
    </row>
    <row r="62" spans="1:31" ht="12.75">
      <c r="A62" s="13">
        <v>59</v>
      </c>
      <c r="B62" s="13" t="s">
        <v>379</v>
      </c>
      <c r="C62" s="11">
        <v>755</v>
      </c>
      <c r="D62" s="11">
        <v>785</v>
      </c>
      <c r="E62" s="13">
        <v>745</v>
      </c>
      <c r="F62" s="13">
        <v>743</v>
      </c>
      <c r="G62" s="13">
        <v>257</v>
      </c>
      <c r="H62" s="11">
        <v>300</v>
      </c>
      <c r="I62" s="11">
        <v>136</v>
      </c>
      <c r="J62" s="11">
        <v>386</v>
      </c>
      <c r="K62" s="11">
        <v>138</v>
      </c>
      <c r="L62" s="11">
        <v>0</v>
      </c>
      <c r="M62" s="11">
        <v>14</v>
      </c>
      <c r="N62" s="11">
        <v>250</v>
      </c>
      <c r="O62" s="14">
        <v>4509</v>
      </c>
      <c r="P62" s="14">
        <v>1815</v>
      </c>
      <c r="Q62" s="11">
        <v>196</v>
      </c>
      <c r="R62" s="12">
        <v>16.74428919937902</v>
      </c>
      <c r="S62" s="12">
        <v>17.409625194056332</v>
      </c>
      <c r="T62" s="12">
        <v>16.52251053448658</v>
      </c>
      <c r="U62" s="12">
        <v>16.478154801508094</v>
      </c>
      <c r="V62" s="12">
        <v>5.69971168773564</v>
      </c>
      <c r="W62" s="12">
        <v>6.65335994677312</v>
      </c>
      <c r="X62" s="12">
        <v>3.0161898425371483</v>
      </c>
      <c r="Y62" s="12">
        <v>8.560656464848082</v>
      </c>
      <c r="Z62" s="12">
        <v>3.0605455755156354</v>
      </c>
      <c r="AA62" s="12">
        <v>0</v>
      </c>
      <c r="AB62" s="12">
        <v>0.3104901308494123</v>
      </c>
      <c r="AC62" s="12">
        <v>5.544466622310934</v>
      </c>
      <c r="AD62" s="12">
        <v>40.25282767797738</v>
      </c>
      <c r="AE62" s="12">
        <v>4.346861831891772</v>
      </c>
    </row>
    <row r="63" spans="1:31" ht="12.75">
      <c r="A63" s="13">
        <v>60</v>
      </c>
      <c r="B63" s="13" t="s">
        <v>118</v>
      </c>
      <c r="C63" s="11">
        <v>529</v>
      </c>
      <c r="D63" s="11">
        <v>540</v>
      </c>
      <c r="E63" s="13">
        <v>973</v>
      </c>
      <c r="F63" s="13">
        <v>966</v>
      </c>
      <c r="G63" s="13">
        <v>294</v>
      </c>
      <c r="H63" s="11">
        <v>155</v>
      </c>
      <c r="I63" s="11">
        <v>111</v>
      </c>
      <c r="J63" s="11">
        <v>477</v>
      </c>
      <c r="K63" s="11">
        <v>81</v>
      </c>
      <c r="L63" s="11">
        <v>0</v>
      </c>
      <c r="M63" s="11">
        <v>25</v>
      </c>
      <c r="N63" s="11">
        <v>128</v>
      </c>
      <c r="O63" s="14">
        <v>4279</v>
      </c>
      <c r="P63" s="14">
        <v>1220</v>
      </c>
      <c r="Q63" s="11">
        <v>78</v>
      </c>
      <c r="R63" s="12">
        <v>12.362701565786399</v>
      </c>
      <c r="S63" s="12">
        <v>12.619770974526759</v>
      </c>
      <c r="T63" s="12">
        <v>22.73895770039729</v>
      </c>
      <c r="U63" s="12">
        <v>22.575368076653422</v>
      </c>
      <c r="V63" s="12">
        <v>6.870764197242346</v>
      </c>
      <c r="W63" s="12">
        <v>3.6223416686141623</v>
      </c>
      <c r="X63" s="12">
        <v>2.5940640336527228</v>
      </c>
      <c r="Y63" s="12">
        <v>11.14746436083197</v>
      </c>
      <c r="Z63" s="12">
        <v>1.8929656461790136</v>
      </c>
      <c r="AA63" s="12">
        <v>0</v>
      </c>
      <c r="AB63" s="12">
        <v>0.5842486562280906</v>
      </c>
      <c r="AC63" s="12">
        <v>2.9913531198878243</v>
      </c>
      <c r="AD63" s="12">
        <v>28.511334423930823</v>
      </c>
      <c r="AE63" s="12">
        <v>1.822855807431643</v>
      </c>
    </row>
    <row r="64" spans="1:32" ht="12.75">
      <c r="A64" s="202" t="s">
        <v>171</v>
      </c>
      <c r="B64" s="19" t="s">
        <v>89</v>
      </c>
      <c r="C64" s="13">
        <v>5194</v>
      </c>
      <c r="D64" s="13">
        <v>10654</v>
      </c>
      <c r="E64" s="13">
        <v>8191</v>
      </c>
      <c r="F64" s="13">
        <v>8116</v>
      </c>
      <c r="G64" s="13">
        <v>1835</v>
      </c>
      <c r="H64" s="13">
        <v>1977</v>
      </c>
      <c r="I64" s="13">
        <v>1235</v>
      </c>
      <c r="J64" s="13">
        <v>2671</v>
      </c>
      <c r="K64" s="13">
        <v>1149</v>
      </c>
      <c r="L64" s="13">
        <v>1097</v>
      </c>
      <c r="M64" s="13">
        <v>107</v>
      </c>
      <c r="N64" s="13">
        <v>4488</v>
      </c>
      <c r="O64" s="13">
        <v>46714</v>
      </c>
      <c r="P64" s="13">
        <v>13076</v>
      </c>
      <c r="Q64" s="13">
        <v>1255</v>
      </c>
      <c r="R64" s="12">
        <v>11.11872243866935</v>
      </c>
      <c r="S64" s="12">
        <v>22.80686732028942</v>
      </c>
      <c r="T64" s="12">
        <v>17.534358008305862</v>
      </c>
      <c r="U64" s="12">
        <v>17.373806567624268</v>
      </c>
      <c r="V64" s="12">
        <v>3.9281585820096763</v>
      </c>
      <c r="W64" s="12">
        <v>4.232135976366828</v>
      </c>
      <c r="X64" s="12">
        <v>2.6437470565569208</v>
      </c>
      <c r="Y64" s="12">
        <v>5.717771974140515</v>
      </c>
      <c r="Z64" s="12">
        <v>2.4596480712420257</v>
      </c>
      <c r="AA64" s="12">
        <v>2.348332405702787</v>
      </c>
      <c r="AB64" s="12">
        <v>0.22905338870574132</v>
      </c>
      <c r="AC64" s="12">
        <v>9.60739821038661</v>
      </c>
      <c r="AD64" s="12">
        <v>27.991608511367044</v>
      </c>
      <c r="AE64" s="12">
        <v>2.6865607740720128</v>
      </c>
      <c r="AF64" s="12"/>
    </row>
    <row r="65" spans="1:32" ht="12.75">
      <c r="A65" s="202" t="s">
        <v>172</v>
      </c>
      <c r="B65" s="19" t="s">
        <v>90</v>
      </c>
      <c r="C65" s="13">
        <v>4117</v>
      </c>
      <c r="D65" s="13">
        <v>4776</v>
      </c>
      <c r="E65" s="13">
        <v>7839</v>
      </c>
      <c r="F65" s="13">
        <v>8254</v>
      </c>
      <c r="G65" s="13">
        <v>2192</v>
      </c>
      <c r="H65" s="13">
        <v>1464</v>
      </c>
      <c r="I65" s="13">
        <v>826</v>
      </c>
      <c r="J65" s="13">
        <v>3296</v>
      </c>
      <c r="K65" s="13">
        <v>694</v>
      </c>
      <c r="L65" s="13">
        <v>2</v>
      </c>
      <c r="M65" s="13">
        <v>96</v>
      </c>
      <c r="N65" s="13">
        <v>1058</v>
      </c>
      <c r="O65" s="13">
        <v>34614</v>
      </c>
      <c r="P65" s="13">
        <v>9518</v>
      </c>
      <c r="Q65" s="13">
        <v>704</v>
      </c>
      <c r="R65" s="12">
        <v>11.894031316808228</v>
      </c>
      <c r="S65" s="12">
        <v>13.797885248743283</v>
      </c>
      <c r="T65" s="12">
        <v>22.64690587623505</v>
      </c>
      <c r="U65" s="12">
        <v>23.845842722597794</v>
      </c>
      <c r="V65" s="12">
        <v>6.332697752354538</v>
      </c>
      <c r="W65" s="12">
        <v>4.229502513433871</v>
      </c>
      <c r="X65" s="12">
        <v>2.386317674929219</v>
      </c>
      <c r="Y65" s="12">
        <v>9.522158664124342</v>
      </c>
      <c r="Z65" s="12">
        <v>2.004969087652395</v>
      </c>
      <c r="AA65" s="12">
        <v>0.005778008898133703</v>
      </c>
      <c r="AB65" s="12">
        <v>0.2773444271104178</v>
      </c>
      <c r="AC65" s="12">
        <v>3.056566707112729</v>
      </c>
      <c r="AD65" s="12">
        <v>27.497544346218294</v>
      </c>
      <c r="AE65" s="12">
        <v>2.0338591321430637</v>
      </c>
      <c r="AF65" s="12"/>
    </row>
    <row r="66" spans="1:32" ht="12.75">
      <c r="A66" s="202" t="s">
        <v>173</v>
      </c>
      <c r="B66" s="19" t="s">
        <v>91</v>
      </c>
      <c r="C66" s="13">
        <v>5809</v>
      </c>
      <c r="D66" s="13">
        <v>5767</v>
      </c>
      <c r="E66" s="13">
        <v>8442</v>
      </c>
      <c r="F66" s="13">
        <v>7460</v>
      </c>
      <c r="G66" s="13">
        <v>2466</v>
      </c>
      <c r="H66" s="13">
        <v>2591</v>
      </c>
      <c r="I66" s="13">
        <v>1136</v>
      </c>
      <c r="J66" s="13">
        <v>4365</v>
      </c>
      <c r="K66" s="13">
        <v>1011</v>
      </c>
      <c r="L66" s="13">
        <v>1</v>
      </c>
      <c r="M66" s="13">
        <v>137</v>
      </c>
      <c r="N66" s="13">
        <v>1435</v>
      </c>
      <c r="O66" s="13">
        <v>40620</v>
      </c>
      <c r="P66" s="13">
        <v>15052</v>
      </c>
      <c r="Q66" s="13">
        <v>1552</v>
      </c>
      <c r="R66" s="12">
        <v>14.30083702609552</v>
      </c>
      <c r="S66" s="12">
        <v>14.197439684884294</v>
      </c>
      <c r="T66" s="12">
        <v>20.782865583456424</v>
      </c>
      <c r="U66" s="12">
        <v>18.365337272279668</v>
      </c>
      <c r="V66" s="12">
        <v>6.070901033973413</v>
      </c>
      <c r="W66" s="12">
        <v>6.37863121614968</v>
      </c>
      <c r="X66" s="12">
        <v>2.7966518956179223</v>
      </c>
      <c r="Y66" s="12">
        <v>10.745937961595272</v>
      </c>
      <c r="Z66" s="12">
        <v>2.488921713441654</v>
      </c>
      <c r="AA66" s="12">
        <v>0.002461841457410143</v>
      </c>
      <c r="AB66" s="12">
        <v>0.3372722796651896</v>
      </c>
      <c r="AC66" s="12">
        <v>3.532742491383555</v>
      </c>
      <c r="AD66" s="12">
        <v>37.05563761693747</v>
      </c>
      <c r="AE66" s="12">
        <v>3.8207779419005417</v>
      </c>
      <c r="AF66" s="12"/>
    </row>
    <row r="67" spans="1:32" ht="12.75">
      <c r="A67" s="202" t="s">
        <v>174</v>
      </c>
      <c r="B67" s="20" t="s">
        <v>92</v>
      </c>
      <c r="C67" s="13">
        <v>7389</v>
      </c>
      <c r="D67" s="13">
        <v>10302</v>
      </c>
      <c r="E67" s="13">
        <v>15353</v>
      </c>
      <c r="F67" s="13">
        <v>15846</v>
      </c>
      <c r="G67" s="13">
        <v>4432</v>
      </c>
      <c r="H67" s="13">
        <v>3681</v>
      </c>
      <c r="I67" s="13">
        <v>1931</v>
      </c>
      <c r="J67" s="13">
        <v>6396</v>
      </c>
      <c r="K67" s="13">
        <v>1398</v>
      </c>
      <c r="L67" s="13">
        <v>13</v>
      </c>
      <c r="M67" s="13">
        <v>168</v>
      </c>
      <c r="N67" s="13">
        <v>2424</v>
      </c>
      <c r="O67" s="13">
        <v>69333</v>
      </c>
      <c r="P67" s="13">
        <v>19059</v>
      </c>
      <c r="Q67" s="13">
        <v>1708</v>
      </c>
      <c r="R67" s="12">
        <v>10.657262775301804</v>
      </c>
      <c r="S67" s="12">
        <v>14.858725282333088</v>
      </c>
      <c r="T67" s="12">
        <v>22.14385646084837</v>
      </c>
      <c r="U67" s="12">
        <v>22.854917571719096</v>
      </c>
      <c r="V67" s="12">
        <v>6.392338424703965</v>
      </c>
      <c r="W67" s="12">
        <v>5.309160140192982</v>
      </c>
      <c r="X67" s="12">
        <v>2.7851095437958837</v>
      </c>
      <c r="Y67" s="12">
        <v>9.225044351174766</v>
      </c>
      <c r="Z67" s="12">
        <v>2.016355847864653</v>
      </c>
      <c r="AA67" s="12">
        <v>0.018750090144664156</v>
      </c>
      <c r="AB67" s="12">
        <v>0.2423088572541214</v>
      </c>
      <c r="AC67" s="12">
        <v>3.496170654666609</v>
      </c>
      <c r="AD67" s="12">
        <v>27.489074466704167</v>
      </c>
      <c r="AE67" s="12">
        <v>2.4634733820835675</v>
      </c>
      <c r="AF67" s="12"/>
    </row>
    <row r="68" spans="1:32" ht="12.75">
      <c r="A68" s="202" t="s">
        <v>175</v>
      </c>
      <c r="B68" s="21" t="s">
        <v>93</v>
      </c>
      <c r="C68" s="13">
        <v>6899</v>
      </c>
      <c r="D68" s="13">
        <v>7873</v>
      </c>
      <c r="E68" s="13">
        <v>13196</v>
      </c>
      <c r="F68" s="13">
        <v>15037</v>
      </c>
      <c r="G68" s="13">
        <v>3723</v>
      </c>
      <c r="H68" s="13">
        <v>2545</v>
      </c>
      <c r="I68" s="13">
        <v>1547</v>
      </c>
      <c r="J68" s="13">
        <v>5818</v>
      </c>
      <c r="K68" s="13">
        <v>1103</v>
      </c>
      <c r="L68" s="13">
        <v>34</v>
      </c>
      <c r="M68" s="13">
        <v>153</v>
      </c>
      <c r="N68" s="13">
        <v>2032</v>
      </c>
      <c r="O68" s="13">
        <v>59960</v>
      </c>
      <c r="P68" s="13">
        <v>15620</v>
      </c>
      <c r="Q68" s="13">
        <v>945</v>
      </c>
      <c r="R68" s="12">
        <v>11.506004002668446</v>
      </c>
      <c r="S68" s="12">
        <v>13.130420280186792</v>
      </c>
      <c r="T68" s="12">
        <v>22.008005336891262</v>
      </c>
      <c r="U68" s="12">
        <v>25.078385590393598</v>
      </c>
      <c r="V68" s="12">
        <v>6.20913942628419</v>
      </c>
      <c r="W68" s="12">
        <v>4.244496330887258</v>
      </c>
      <c r="X68" s="12">
        <v>2.5800533689126084</v>
      </c>
      <c r="Y68" s="12">
        <v>9.703135423615745</v>
      </c>
      <c r="Z68" s="12">
        <v>1.8395597064709808</v>
      </c>
      <c r="AA68" s="12">
        <v>0.05670446964643096</v>
      </c>
      <c r="AB68" s="12">
        <v>0.2551701134089393</v>
      </c>
      <c r="AC68" s="12">
        <v>3.388925950633756</v>
      </c>
      <c r="AD68" s="12">
        <v>26.050700466977982</v>
      </c>
      <c r="AE68" s="12">
        <v>1.576050700466978</v>
      </c>
      <c r="AF68" s="12"/>
    </row>
    <row r="69" spans="1:32" ht="12.75">
      <c r="A69" s="202" t="s">
        <v>380</v>
      </c>
      <c r="B69" s="13" t="s">
        <v>381</v>
      </c>
      <c r="C69" s="14">
        <v>29408</v>
      </c>
      <c r="D69" s="14">
        <v>39372</v>
      </c>
      <c r="E69" s="14">
        <v>53021</v>
      </c>
      <c r="F69" s="14">
        <v>54713</v>
      </c>
      <c r="G69" s="13">
        <v>14648</v>
      </c>
      <c r="H69" s="13">
        <v>12258</v>
      </c>
      <c r="I69" s="13">
        <v>6675</v>
      </c>
      <c r="J69" s="13">
        <v>22546</v>
      </c>
      <c r="K69" s="13">
        <v>5355</v>
      </c>
      <c r="L69" s="13">
        <v>1147</v>
      </c>
      <c r="M69" s="13">
        <v>661</v>
      </c>
      <c r="N69" s="13">
        <v>11437</v>
      </c>
      <c r="O69" s="13">
        <v>251241</v>
      </c>
      <c r="P69" s="13">
        <v>72325</v>
      </c>
      <c r="Q69" s="13">
        <v>6164</v>
      </c>
      <c r="R69" s="12">
        <v>11.705095903932877</v>
      </c>
      <c r="S69" s="12">
        <v>15.671009110774117</v>
      </c>
      <c r="T69" s="12">
        <v>21.103641523477457</v>
      </c>
      <c r="U69" s="12">
        <v>21.777098483129745</v>
      </c>
      <c r="V69" s="12">
        <v>5.830258596327829</v>
      </c>
      <c r="W69" s="12">
        <v>4.878980739608583</v>
      </c>
      <c r="X69" s="12">
        <v>2.6568115872807385</v>
      </c>
      <c r="Y69" s="12">
        <v>8.973853789787494</v>
      </c>
      <c r="Z69" s="12">
        <v>2.1314196329420754</v>
      </c>
      <c r="AA69" s="12">
        <v>0.4565337663836715</v>
      </c>
      <c r="AB69" s="12">
        <v>0.26309400137716377</v>
      </c>
      <c r="AC69" s="12">
        <v>4.5522028649782476</v>
      </c>
      <c r="AD69" s="12">
        <v>28.78710083147257</v>
      </c>
      <c r="AE69" s="12">
        <v>2.453421217078423</v>
      </c>
      <c r="AF69" s="12"/>
    </row>
    <row r="70" spans="1:32" ht="12.75">
      <c r="A70" s="202" t="s">
        <v>382</v>
      </c>
      <c r="B70" s="128" t="s">
        <v>383</v>
      </c>
      <c r="C70" s="21">
        <v>306941</v>
      </c>
      <c r="D70" s="21">
        <v>382769</v>
      </c>
      <c r="E70" s="204">
        <v>459472</v>
      </c>
      <c r="F70" s="14">
        <v>507915</v>
      </c>
      <c r="G70" s="13">
        <v>154334</v>
      </c>
      <c r="H70" s="13">
        <v>150707</v>
      </c>
      <c r="I70" s="13">
        <v>76941</v>
      </c>
      <c r="J70" s="13">
        <v>226812</v>
      </c>
      <c r="K70" s="13">
        <v>53987</v>
      </c>
      <c r="L70" s="13">
        <v>6802</v>
      </c>
      <c r="M70" s="13">
        <v>6901</v>
      </c>
      <c r="N70" s="13">
        <v>89454</v>
      </c>
      <c r="O70" s="13">
        <v>2423035</v>
      </c>
      <c r="P70" s="13">
        <v>776892</v>
      </c>
      <c r="Q70" s="13">
        <v>81461</v>
      </c>
      <c r="R70" s="12">
        <v>12.667625519235173</v>
      </c>
      <c r="S70" s="12">
        <v>15.797089187733565</v>
      </c>
      <c r="T70" s="12">
        <v>18.962664592133418</v>
      </c>
      <c r="U70" s="12">
        <v>20.961934103304326</v>
      </c>
      <c r="V70" s="12">
        <v>6.369449884132916</v>
      </c>
      <c r="W70" s="12">
        <v>6.21976158000194</v>
      </c>
      <c r="X70" s="12">
        <v>3.1753977965650515</v>
      </c>
      <c r="Y70" s="12">
        <v>9.36065719232285</v>
      </c>
      <c r="Z70" s="12">
        <v>2.2280734698425735</v>
      </c>
      <c r="AA70" s="12">
        <v>0.2807223172591399</v>
      </c>
      <c r="AB70" s="12">
        <v>0.28480810223541964</v>
      </c>
      <c r="AC70" s="12">
        <v>3.6918162552336224</v>
      </c>
      <c r="AD70" s="12">
        <v>32.06276426052451</v>
      </c>
      <c r="AE70" s="12">
        <v>3.361940706593178</v>
      </c>
      <c r="AF70" s="12"/>
    </row>
    <row r="71" spans="1:32" ht="12.75">
      <c r="A71" s="202" t="s">
        <v>384</v>
      </c>
      <c r="B71" s="128" t="s">
        <v>385</v>
      </c>
      <c r="C71" s="204">
        <v>2725596</v>
      </c>
      <c r="D71" s="21">
        <v>3940897</v>
      </c>
      <c r="E71" s="21">
        <v>4116716</v>
      </c>
      <c r="F71" s="14">
        <v>4506794</v>
      </c>
      <c r="G71" s="13">
        <v>1431979</v>
      </c>
      <c r="H71" s="13">
        <v>1671396</v>
      </c>
      <c r="I71" s="13">
        <v>816368</v>
      </c>
      <c r="J71" s="13">
        <v>1905393</v>
      </c>
      <c r="K71" s="13">
        <v>612625</v>
      </c>
      <c r="L71" s="13">
        <v>132352</v>
      </c>
      <c r="M71" s="13">
        <v>66167</v>
      </c>
      <c r="N71" s="13">
        <v>1038993</v>
      </c>
      <c r="O71" s="13">
        <v>23366044</v>
      </c>
      <c r="P71" s="13">
        <v>7844358</v>
      </c>
      <c r="Q71" s="13">
        <v>982464</v>
      </c>
      <c r="R71" s="12">
        <v>11.664773035606713</v>
      </c>
      <c r="S71" s="12">
        <v>16.865914486851093</v>
      </c>
      <c r="T71" s="12">
        <v>17.61836963073424</v>
      </c>
      <c r="U71" s="12">
        <v>19.287792148298617</v>
      </c>
      <c r="V71" s="12">
        <v>6.128461454579132</v>
      </c>
      <c r="W71" s="12">
        <v>7.153097888542878</v>
      </c>
      <c r="X71" s="12">
        <v>3.493822060764758</v>
      </c>
      <c r="Y71" s="12">
        <v>8.154538269293681</v>
      </c>
      <c r="Z71" s="12">
        <v>2.6218601659741805</v>
      </c>
      <c r="AA71" s="12">
        <v>0.5664287887157963</v>
      </c>
      <c r="AB71" s="12">
        <v>0.28317587692636376</v>
      </c>
      <c r="AC71" s="12">
        <v>4.446593526914526</v>
      </c>
      <c r="AD71" s="12">
        <v>33.5716135773775</v>
      </c>
      <c r="AE71" s="12">
        <v>4.2046655394469</v>
      </c>
      <c r="AF71" s="12"/>
    </row>
  </sheetData>
  <sheetProtection password="EE3C" sheet="1"/>
  <mergeCells count="11">
    <mergeCell ref="C2:D2"/>
    <mergeCell ref="A1:B2"/>
    <mergeCell ref="R1:AE1"/>
    <mergeCell ref="E2:J2"/>
    <mergeCell ref="K2:N2"/>
    <mergeCell ref="O2:Q2"/>
    <mergeCell ref="R2:S2"/>
    <mergeCell ref="T2:Y2"/>
    <mergeCell ref="Z2:AC2"/>
    <mergeCell ref="AD2:AE2"/>
    <mergeCell ref="C1:Q1"/>
  </mergeCells>
  <hyperlinks>
    <hyperlink ref="A1:A2" location="Front!A1" display="Click here to return to homepage"/>
    <hyperlink ref="A1:B2" location="'Data by topic'!A1" display="Click here to return to homepage"/>
  </hyperlink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Census - Parish database</dc:title>
  <dc:subject>2011 census</dc:subject>
  <dc:creator>Nicola Polley</dc:creator>
  <cp:keywords/>
  <dc:description/>
  <cp:lastModifiedBy>Jamie Leeman</cp:lastModifiedBy>
  <cp:lastPrinted>2013-06-11T12:20:58Z</cp:lastPrinted>
  <dcterms:created xsi:type="dcterms:W3CDTF">2004-06-07T15:49:00Z</dcterms:created>
  <dcterms:modified xsi:type="dcterms:W3CDTF">2017-12-19T11:19:07Z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